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8_{232985F9-7C79-435E-B987-DFF47D8F5A01}" xr6:coauthVersionLast="46" xr6:coauthVersionMax="46" xr10:uidLastSave="{00000000-0000-0000-0000-000000000000}"/>
  <bookViews>
    <workbookView xWindow="-120" yWindow="-120" windowWidth="21840" windowHeight="13140" firstSheet="7" activeTab="7" xr2:uid="{00000000-000D-0000-FFFF-FFFF00000000}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Noviembre 2020" sheetId="11" r:id="rId8"/>
  </sheets>
  <definedNames>
    <definedName name="_xlnm._FilterDatabase" localSheetId="3" hidden="1">'Abril 2020'!$A$12:$T$63</definedName>
    <definedName name="_xlnm._FilterDatabase" localSheetId="6" hidden="1">'Julio 2020'!$A$12:$T$64</definedName>
    <definedName name="_xlnm._FilterDatabase" localSheetId="5" hidden="1">'Junio 2020'!$A$12:$T$63</definedName>
    <definedName name="_xlnm._FilterDatabase" localSheetId="4" hidden="1">'Mayo 2020'!$A$12:$T$63</definedName>
    <definedName name="_xlnm._FilterDatabase" localSheetId="7" hidden="1">'Noviembre 2020'!$C$16:$F$33</definedName>
    <definedName name="_xlnm.Print_Area" localSheetId="7">'Noviembre 2020'!$A$1:$F$43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1" l="1"/>
  <c r="M66" i="7" l="1"/>
  <c r="L66" i="7"/>
  <c r="I66" i="7"/>
  <c r="H66" i="7"/>
  <c r="R64" i="7" l="1"/>
  <c r="Q64" i="7"/>
  <c r="P64" i="7"/>
  <c r="K64" i="7"/>
  <c r="J64" i="7"/>
  <c r="R63" i="7"/>
  <c r="Q63" i="7"/>
  <c r="P63" i="7"/>
  <c r="K63" i="7"/>
  <c r="J63" i="7"/>
  <c r="R62" i="7"/>
  <c r="Q62" i="7"/>
  <c r="P62" i="7"/>
  <c r="K62" i="7"/>
  <c r="J62" i="7"/>
  <c r="R61" i="7"/>
  <c r="Q61" i="7"/>
  <c r="P61" i="7"/>
  <c r="K61" i="7"/>
  <c r="J61" i="7"/>
  <c r="N61" i="7" s="1"/>
  <c r="O61" i="7" s="1"/>
  <c r="R60" i="7"/>
  <c r="Q60" i="7"/>
  <c r="P60" i="7"/>
  <c r="K60" i="7"/>
  <c r="J60" i="7"/>
  <c r="R59" i="7"/>
  <c r="Q59" i="7"/>
  <c r="P59" i="7"/>
  <c r="K59" i="7"/>
  <c r="J59" i="7"/>
  <c r="R58" i="7"/>
  <c r="Q58" i="7"/>
  <c r="P58" i="7"/>
  <c r="K58" i="7"/>
  <c r="J58" i="7"/>
  <c r="R57" i="7"/>
  <c r="Q57" i="7"/>
  <c r="P57" i="7"/>
  <c r="K57" i="7"/>
  <c r="J57" i="7"/>
  <c r="R56" i="7"/>
  <c r="Q56" i="7"/>
  <c r="P56" i="7"/>
  <c r="K56" i="7"/>
  <c r="J56" i="7"/>
  <c r="R55" i="7"/>
  <c r="Q55" i="7"/>
  <c r="P55" i="7"/>
  <c r="K55" i="7"/>
  <c r="J55" i="7"/>
  <c r="R54" i="7"/>
  <c r="Q54" i="7"/>
  <c r="P54" i="7"/>
  <c r="K54" i="7"/>
  <c r="J54" i="7"/>
  <c r="R53" i="7"/>
  <c r="Q53" i="7"/>
  <c r="P53" i="7"/>
  <c r="K53" i="7"/>
  <c r="J53" i="7"/>
  <c r="R52" i="7"/>
  <c r="Q52" i="7"/>
  <c r="P52" i="7"/>
  <c r="K52" i="7"/>
  <c r="J52" i="7"/>
  <c r="R51" i="7"/>
  <c r="Q51" i="7"/>
  <c r="P51" i="7"/>
  <c r="K51" i="7"/>
  <c r="J51" i="7"/>
  <c r="R50" i="7"/>
  <c r="Q50" i="7"/>
  <c r="P50" i="7"/>
  <c r="K50" i="7"/>
  <c r="J50" i="7"/>
  <c r="R49" i="7"/>
  <c r="Q49" i="7"/>
  <c r="P49" i="7"/>
  <c r="K49" i="7"/>
  <c r="J49" i="7"/>
  <c r="R48" i="7"/>
  <c r="Q48" i="7"/>
  <c r="P48" i="7"/>
  <c r="K48" i="7"/>
  <c r="J48" i="7"/>
  <c r="R47" i="7"/>
  <c r="Q47" i="7"/>
  <c r="P47" i="7"/>
  <c r="K47" i="7"/>
  <c r="J47" i="7"/>
  <c r="R46" i="7"/>
  <c r="Q46" i="7"/>
  <c r="P46" i="7"/>
  <c r="K46" i="7"/>
  <c r="J46" i="7"/>
  <c r="R45" i="7"/>
  <c r="Q45" i="7"/>
  <c r="P45" i="7"/>
  <c r="K45" i="7"/>
  <c r="J45" i="7"/>
  <c r="R44" i="7"/>
  <c r="Q44" i="7"/>
  <c r="P44" i="7"/>
  <c r="K44" i="7"/>
  <c r="J44" i="7"/>
  <c r="R43" i="7"/>
  <c r="Q43" i="7"/>
  <c r="P43" i="7"/>
  <c r="K43" i="7"/>
  <c r="J43" i="7"/>
  <c r="R42" i="7"/>
  <c r="Q42" i="7"/>
  <c r="P42" i="7"/>
  <c r="K42" i="7"/>
  <c r="J42" i="7"/>
  <c r="R41" i="7"/>
  <c r="Q41" i="7"/>
  <c r="P41" i="7"/>
  <c r="K41" i="7"/>
  <c r="J41" i="7"/>
  <c r="R40" i="7"/>
  <c r="Q40" i="7"/>
  <c r="P40" i="7"/>
  <c r="K40" i="7"/>
  <c r="J40" i="7"/>
  <c r="R39" i="7"/>
  <c r="Q39" i="7"/>
  <c r="P39" i="7"/>
  <c r="K39" i="7"/>
  <c r="J39" i="7"/>
  <c r="R38" i="7"/>
  <c r="Q38" i="7"/>
  <c r="P38" i="7"/>
  <c r="K38" i="7"/>
  <c r="J38" i="7"/>
  <c r="R37" i="7"/>
  <c r="Q37" i="7"/>
  <c r="P37" i="7"/>
  <c r="K37" i="7"/>
  <c r="J37" i="7"/>
  <c r="R36" i="7"/>
  <c r="Q36" i="7"/>
  <c r="P36" i="7"/>
  <c r="K36" i="7"/>
  <c r="J36" i="7"/>
  <c r="R35" i="7"/>
  <c r="Q35" i="7"/>
  <c r="P35" i="7"/>
  <c r="K35" i="7"/>
  <c r="J35" i="7"/>
  <c r="R34" i="7"/>
  <c r="Q34" i="7"/>
  <c r="P34" i="7"/>
  <c r="K34" i="7"/>
  <c r="J34" i="7"/>
  <c r="Q33" i="7"/>
  <c r="P33" i="7"/>
  <c r="K33" i="7"/>
  <c r="J33" i="7"/>
  <c r="R32" i="7"/>
  <c r="Q32" i="7"/>
  <c r="P32" i="7"/>
  <c r="K32" i="7"/>
  <c r="J32" i="7"/>
  <c r="R31" i="7"/>
  <c r="Q31" i="7"/>
  <c r="P31" i="7"/>
  <c r="K31" i="7"/>
  <c r="J31" i="7"/>
  <c r="R30" i="7"/>
  <c r="Q30" i="7"/>
  <c r="P30" i="7"/>
  <c r="K30" i="7"/>
  <c r="J30" i="7"/>
  <c r="R29" i="7"/>
  <c r="Q29" i="7"/>
  <c r="P29" i="7"/>
  <c r="K29" i="7"/>
  <c r="J29" i="7"/>
  <c r="R28" i="7"/>
  <c r="Q28" i="7"/>
  <c r="P28" i="7"/>
  <c r="K28" i="7"/>
  <c r="J28" i="7"/>
  <c r="R27" i="7"/>
  <c r="Q27" i="7"/>
  <c r="P27" i="7"/>
  <c r="K27" i="7"/>
  <c r="J27" i="7"/>
  <c r="R26" i="7"/>
  <c r="Q26" i="7"/>
  <c r="P26" i="7"/>
  <c r="K26" i="7"/>
  <c r="J26" i="7"/>
  <c r="R25" i="7"/>
  <c r="Q25" i="7"/>
  <c r="P25" i="7"/>
  <c r="K25" i="7"/>
  <c r="J25" i="7"/>
  <c r="R24" i="7"/>
  <c r="Q24" i="7"/>
  <c r="P24" i="7"/>
  <c r="K24" i="7"/>
  <c r="J24" i="7"/>
  <c r="R23" i="7"/>
  <c r="Q23" i="7"/>
  <c r="P23" i="7"/>
  <c r="K23" i="7"/>
  <c r="J23" i="7"/>
  <c r="R22" i="7"/>
  <c r="Q22" i="7"/>
  <c r="P22" i="7"/>
  <c r="K22" i="7"/>
  <c r="J22" i="7"/>
  <c r="Q21" i="7"/>
  <c r="P21" i="7"/>
  <c r="K21" i="7"/>
  <c r="J21" i="7"/>
  <c r="R20" i="7"/>
  <c r="Q20" i="7"/>
  <c r="P20" i="7"/>
  <c r="K20" i="7"/>
  <c r="J20" i="7"/>
  <c r="R19" i="7"/>
  <c r="Q19" i="7"/>
  <c r="P19" i="7"/>
  <c r="K19" i="7"/>
  <c r="J19" i="7"/>
  <c r="R18" i="7"/>
  <c r="Q18" i="7"/>
  <c r="P18" i="7"/>
  <c r="K18" i="7"/>
  <c r="J18" i="7"/>
  <c r="R17" i="7"/>
  <c r="Q17" i="7"/>
  <c r="P17" i="7"/>
  <c r="K17" i="7"/>
  <c r="J17" i="7"/>
  <c r="R16" i="7"/>
  <c r="Q16" i="7"/>
  <c r="P16" i="7"/>
  <c r="K16" i="7"/>
  <c r="J16" i="7"/>
  <c r="R15" i="7"/>
  <c r="Q15" i="7"/>
  <c r="P15" i="7"/>
  <c r="K15" i="7"/>
  <c r="J15" i="7"/>
  <c r="R14" i="7"/>
  <c r="Q14" i="7"/>
  <c r="P14" i="7"/>
  <c r="K14" i="7"/>
  <c r="J14" i="7"/>
  <c r="B14" i="7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R13" i="7"/>
  <c r="R66" i="7" s="1"/>
  <c r="Q13" i="7"/>
  <c r="Q66" i="7" s="1"/>
  <c r="P13" i="7"/>
  <c r="K13" i="7"/>
  <c r="K66" i="7" s="1"/>
  <c r="J13" i="7"/>
  <c r="J66" i="7" s="1"/>
  <c r="P66" i="7" l="1"/>
  <c r="N54" i="7"/>
  <c r="O54" i="7" s="1"/>
  <c r="N28" i="7"/>
  <c r="O28" i="7" s="1"/>
  <c r="N26" i="7"/>
  <c r="O26" i="7" s="1"/>
  <c r="N19" i="7"/>
  <c r="O19" i="7" s="1"/>
  <c r="S21" i="7"/>
  <c r="N17" i="7"/>
  <c r="O17" i="7" s="1"/>
  <c r="S26" i="7"/>
  <c r="S27" i="7"/>
  <c r="S50" i="7"/>
  <c r="N52" i="7"/>
  <c r="O52" i="7" s="1"/>
  <c r="S53" i="7"/>
  <c r="N59" i="7"/>
  <c r="O59" i="7" s="1"/>
  <c r="S64" i="7"/>
  <c r="N21" i="7"/>
  <c r="O21" i="7" s="1"/>
  <c r="N33" i="7"/>
  <c r="O33" i="7" s="1"/>
  <c r="N41" i="7"/>
  <c r="O41" i="7" s="1"/>
  <c r="N47" i="7"/>
  <c r="O47" i="7" s="1"/>
  <c r="N53" i="7"/>
  <c r="O53" i="7" s="1"/>
  <c r="N63" i="7"/>
  <c r="O63" i="7" s="1"/>
  <c r="N64" i="7"/>
  <c r="O64" i="7" s="1"/>
  <c r="S34" i="7"/>
  <c r="N39" i="7"/>
  <c r="O39" i="7" s="1"/>
  <c r="S46" i="7"/>
  <c r="N35" i="7"/>
  <c r="O35" i="7" s="1"/>
  <c r="N37" i="7"/>
  <c r="O37" i="7" s="1"/>
  <c r="N43" i="7"/>
  <c r="O43" i="7" s="1"/>
  <c r="N46" i="7"/>
  <c r="O46" i="7" s="1"/>
  <c r="S14" i="7"/>
  <c r="S20" i="7"/>
  <c r="S25" i="7"/>
  <c r="S29" i="7"/>
  <c r="N31" i="7"/>
  <c r="O31" i="7" s="1"/>
  <c r="S32" i="7"/>
  <c r="S35" i="7"/>
  <c r="S36" i="7"/>
  <c r="S42" i="7"/>
  <c r="N51" i="7"/>
  <c r="O51" i="7" s="1"/>
  <c r="S62" i="7"/>
  <c r="N13" i="7"/>
  <c r="S16" i="7"/>
  <c r="N18" i="7"/>
  <c r="O18" i="7" s="1"/>
  <c r="S19" i="7"/>
  <c r="N20" i="7"/>
  <c r="O20" i="7" s="1"/>
  <c r="N22" i="7"/>
  <c r="O22" i="7" s="1"/>
  <c r="N25" i="7"/>
  <c r="O25" i="7" s="1"/>
  <c r="N30" i="7"/>
  <c r="O30" i="7" s="1"/>
  <c r="N32" i="7"/>
  <c r="O32" i="7" s="1"/>
  <c r="N34" i="7"/>
  <c r="O34" i="7" s="1"/>
  <c r="S38" i="7"/>
  <c r="N40" i="7"/>
  <c r="O40" i="7" s="1"/>
  <c r="S41" i="7"/>
  <c r="N42" i="7"/>
  <c r="O42" i="7" s="1"/>
  <c r="S47" i="7"/>
  <c r="S48" i="7"/>
  <c r="N49" i="7"/>
  <c r="O49" i="7" s="1"/>
  <c r="S54" i="7"/>
  <c r="N55" i="7"/>
  <c r="O55" i="7" s="1"/>
  <c r="S58" i="7"/>
  <c r="N60" i="7"/>
  <c r="O60" i="7" s="1"/>
  <c r="S61" i="7"/>
  <c r="N62" i="7"/>
  <c r="O62" i="7" s="1"/>
  <c r="N23" i="7"/>
  <c r="O23" i="7" s="1"/>
  <c r="S24" i="7"/>
  <c r="S31" i="7"/>
  <c r="S39" i="7"/>
  <c r="S40" i="7"/>
  <c r="N44" i="7"/>
  <c r="O44" i="7" s="1"/>
  <c r="S45" i="7"/>
  <c r="S51" i="7"/>
  <c r="S52" i="7"/>
  <c r="N56" i="7"/>
  <c r="O56" i="7" s="1"/>
  <c r="S57" i="7"/>
  <c r="S59" i="7"/>
  <c r="S60" i="7"/>
  <c r="S17" i="7"/>
  <c r="S18" i="7"/>
  <c r="S30" i="7"/>
  <c r="N14" i="7"/>
  <c r="O14" i="7" s="1"/>
  <c r="S15" i="7"/>
  <c r="N16" i="7"/>
  <c r="O16" i="7" s="1"/>
  <c r="S22" i="7"/>
  <c r="S23" i="7"/>
  <c r="N24" i="7"/>
  <c r="O24" i="7" s="1"/>
  <c r="N27" i="7"/>
  <c r="O27" i="7" s="1"/>
  <c r="S28" i="7"/>
  <c r="N29" i="7"/>
  <c r="O29" i="7" s="1"/>
  <c r="S33" i="7"/>
  <c r="N36" i="7"/>
  <c r="O36" i="7" s="1"/>
  <c r="S37" i="7"/>
  <c r="N38" i="7"/>
  <c r="O38" i="7" s="1"/>
  <c r="S43" i="7"/>
  <c r="S44" i="7"/>
  <c r="N45" i="7"/>
  <c r="O45" i="7" s="1"/>
  <c r="N48" i="7"/>
  <c r="O48" i="7" s="1"/>
  <c r="S49" i="7"/>
  <c r="N50" i="7"/>
  <c r="O50" i="7" s="1"/>
  <c r="S55" i="7"/>
  <c r="S56" i="7"/>
  <c r="N57" i="7"/>
  <c r="O57" i="7" s="1"/>
  <c r="N58" i="7"/>
  <c r="O58" i="7" s="1"/>
  <c r="S63" i="7"/>
  <c r="N15" i="7"/>
  <c r="O15" i="7" s="1"/>
  <c r="S13" i="7"/>
  <c r="S66" i="7" s="1"/>
  <c r="M66" i="6"/>
  <c r="L66" i="6"/>
  <c r="I66" i="6"/>
  <c r="H66" i="6"/>
  <c r="R64" i="6"/>
  <c r="Q64" i="6"/>
  <c r="P64" i="6"/>
  <c r="S64" i="6" s="1"/>
  <c r="K64" i="6"/>
  <c r="J64" i="6"/>
  <c r="R63" i="6"/>
  <c r="Q63" i="6"/>
  <c r="S63" i="6" s="1"/>
  <c r="P63" i="6"/>
  <c r="K63" i="6"/>
  <c r="J63" i="6"/>
  <c r="R62" i="6"/>
  <c r="Q62" i="6"/>
  <c r="P62" i="6"/>
  <c r="K62" i="6"/>
  <c r="J62" i="6"/>
  <c r="N62" i="6" s="1"/>
  <c r="O62" i="6" s="1"/>
  <c r="R61" i="6"/>
  <c r="Q61" i="6"/>
  <c r="P61" i="6"/>
  <c r="S61" i="6" s="1"/>
  <c r="K61" i="6"/>
  <c r="N61" i="6" s="1"/>
  <c r="O61" i="6" s="1"/>
  <c r="J61" i="6"/>
  <c r="R60" i="6"/>
  <c r="Q60" i="6"/>
  <c r="P60" i="6"/>
  <c r="K60" i="6"/>
  <c r="J60" i="6"/>
  <c r="N60" i="6" s="1"/>
  <c r="O60" i="6" s="1"/>
  <c r="R59" i="6"/>
  <c r="Q59" i="6"/>
  <c r="S59" i="6" s="1"/>
  <c r="P59" i="6"/>
  <c r="K59" i="6"/>
  <c r="J59" i="6"/>
  <c r="Q58" i="6"/>
  <c r="P58" i="6"/>
  <c r="K58" i="6"/>
  <c r="J58" i="6"/>
  <c r="R57" i="6"/>
  <c r="Q57" i="6"/>
  <c r="P57" i="6"/>
  <c r="S57" i="6" s="1"/>
  <c r="K57" i="6"/>
  <c r="N57" i="6" s="1"/>
  <c r="O57" i="6" s="1"/>
  <c r="J57" i="6"/>
  <c r="S56" i="6"/>
  <c r="R56" i="6"/>
  <c r="Q56" i="6"/>
  <c r="P56" i="6"/>
  <c r="K56" i="6"/>
  <c r="N56" i="6" s="1"/>
  <c r="O56" i="6" s="1"/>
  <c r="J56" i="6"/>
  <c r="R55" i="6"/>
  <c r="Q55" i="6"/>
  <c r="P55" i="6"/>
  <c r="S55" i="6" s="1"/>
  <c r="K55" i="6"/>
  <c r="J55" i="6"/>
  <c r="N55" i="6" s="1"/>
  <c r="O55" i="6" s="1"/>
  <c r="R54" i="6"/>
  <c r="Q54" i="6"/>
  <c r="S54" i="6" s="1"/>
  <c r="P54" i="6"/>
  <c r="K54" i="6"/>
  <c r="J54" i="6"/>
  <c r="R53" i="6"/>
  <c r="Q53" i="6"/>
  <c r="P53" i="6"/>
  <c r="K53" i="6"/>
  <c r="J53" i="6"/>
  <c r="N53" i="6" s="1"/>
  <c r="O53" i="6" s="1"/>
  <c r="R52" i="6"/>
  <c r="Q52" i="6"/>
  <c r="S52" i="6" s="1"/>
  <c r="P52" i="6"/>
  <c r="K52" i="6"/>
  <c r="N52" i="6" s="1"/>
  <c r="O52" i="6" s="1"/>
  <c r="J52" i="6"/>
  <c r="R51" i="6"/>
  <c r="Q51" i="6"/>
  <c r="P51" i="6"/>
  <c r="K51" i="6"/>
  <c r="J51" i="6"/>
  <c r="N51" i="6" s="1"/>
  <c r="O51" i="6" s="1"/>
  <c r="R50" i="6"/>
  <c r="Q50" i="6"/>
  <c r="S50" i="6" s="1"/>
  <c r="P50" i="6"/>
  <c r="K50" i="6"/>
  <c r="J50" i="6"/>
  <c r="R49" i="6"/>
  <c r="Q49" i="6"/>
  <c r="P49" i="6"/>
  <c r="S49" i="6" s="1"/>
  <c r="K49" i="6"/>
  <c r="N49" i="6" s="1"/>
  <c r="O49" i="6" s="1"/>
  <c r="J49" i="6"/>
  <c r="S48" i="6"/>
  <c r="R48" i="6"/>
  <c r="Q48" i="6"/>
  <c r="P48" i="6"/>
  <c r="K48" i="6"/>
  <c r="N48" i="6" s="1"/>
  <c r="O48" i="6" s="1"/>
  <c r="J48" i="6"/>
  <c r="R47" i="6"/>
  <c r="Q47" i="6"/>
  <c r="P47" i="6"/>
  <c r="S47" i="6" s="1"/>
  <c r="K47" i="6"/>
  <c r="J47" i="6"/>
  <c r="N47" i="6" s="1"/>
  <c r="O47" i="6" s="1"/>
  <c r="R46" i="6"/>
  <c r="Q46" i="6"/>
  <c r="S46" i="6" s="1"/>
  <c r="P46" i="6"/>
  <c r="K46" i="6"/>
  <c r="J46" i="6"/>
  <c r="R45" i="6"/>
  <c r="Q45" i="6"/>
  <c r="P45" i="6"/>
  <c r="K45" i="6"/>
  <c r="J45" i="6"/>
  <c r="N45" i="6" s="1"/>
  <c r="O45" i="6" s="1"/>
  <c r="R44" i="6"/>
  <c r="Q44" i="6"/>
  <c r="S44" i="6" s="1"/>
  <c r="P44" i="6"/>
  <c r="K44" i="6"/>
  <c r="N44" i="6" s="1"/>
  <c r="O44" i="6" s="1"/>
  <c r="J44" i="6"/>
  <c r="R43" i="6"/>
  <c r="Q43" i="6"/>
  <c r="P43" i="6"/>
  <c r="S43" i="6" s="1"/>
  <c r="K43" i="6"/>
  <c r="J43" i="6"/>
  <c r="N43" i="6" s="1"/>
  <c r="O43" i="6" s="1"/>
  <c r="R42" i="6"/>
  <c r="Q42" i="6"/>
  <c r="S42" i="6" s="1"/>
  <c r="P42" i="6"/>
  <c r="K42" i="6"/>
  <c r="J42" i="6"/>
  <c r="R41" i="6"/>
  <c r="Q41" i="6"/>
  <c r="P41" i="6"/>
  <c r="S41" i="6" s="1"/>
  <c r="K41" i="6"/>
  <c r="N41" i="6" s="1"/>
  <c r="O41" i="6" s="1"/>
  <c r="J41" i="6"/>
  <c r="S40" i="6"/>
  <c r="R40" i="6"/>
  <c r="Q40" i="6"/>
  <c r="P40" i="6"/>
  <c r="K40" i="6"/>
  <c r="J40" i="6"/>
  <c r="N40" i="6" s="1"/>
  <c r="O40" i="6" s="1"/>
  <c r="R39" i="6"/>
  <c r="Q39" i="6"/>
  <c r="P39" i="6"/>
  <c r="K39" i="6"/>
  <c r="J39" i="6"/>
  <c r="R38" i="6"/>
  <c r="Q38" i="6"/>
  <c r="P38" i="6"/>
  <c r="K38" i="6"/>
  <c r="J38" i="6"/>
  <c r="R37" i="6"/>
  <c r="Q37" i="6"/>
  <c r="P37" i="6"/>
  <c r="K37" i="6"/>
  <c r="J37" i="6"/>
  <c r="R36" i="6"/>
  <c r="Q36" i="6"/>
  <c r="P36" i="6"/>
  <c r="K36" i="6"/>
  <c r="J36" i="6"/>
  <c r="N36" i="6" s="1"/>
  <c r="O36" i="6" s="1"/>
  <c r="R35" i="6"/>
  <c r="Q35" i="6"/>
  <c r="P35" i="6"/>
  <c r="N35" i="6"/>
  <c r="O35" i="6" s="1"/>
  <c r="K35" i="6"/>
  <c r="J35" i="6"/>
  <c r="R34" i="6"/>
  <c r="Q34" i="6"/>
  <c r="P34" i="6"/>
  <c r="S34" i="6" s="1"/>
  <c r="K34" i="6"/>
  <c r="J34" i="6"/>
  <c r="Q33" i="6"/>
  <c r="P33" i="6"/>
  <c r="K33" i="6"/>
  <c r="J33" i="6"/>
  <c r="R32" i="6"/>
  <c r="Q32" i="6"/>
  <c r="P32" i="6"/>
  <c r="N32" i="6"/>
  <c r="O32" i="6" s="1"/>
  <c r="K32" i="6"/>
  <c r="J32" i="6"/>
  <c r="R31" i="6"/>
  <c r="Q31" i="6"/>
  <c r="P31" i="6"/>
  <c r="S31" i="6" s="1"/>
  <c r="K31" i="6"/>
  <c r="J31" i="6"/>
  <c r="R30" i="6"/>
  <c r="Q30" i="6"/>
  <c r="P30" i="6"/>
  <c r="K30" i="6"/>
  <c r="J30" i="6"/>
  <c r="R29" i="6"/>
  <c r="Q29" i="6"/>
  <c r="P29" i="6"/>
  <c r="K29" i="6"/>
  <c r="J29" i="6"/>
  <c r="N29" i="6" s="1"/>
  <c r="O29" i="6" s="1"/>
  <c r="R28" i="6"/>
  <c r="Q28" i="6"/>
  <c r="P28" i="6"/>
  <c r="K28" i="6"/>
  <c r="J28" i="6"/>
  <c r="N28" i="6" s="1"/>
  <c r="O28" i="6" s="1"/>
  <c r="R27" i="6"/>
  <c r="Q27" i="6"/>
  <c r="P27" i="6"/>
  <c r="S27" i="6" s="1"/>
  <c r="K27" i="6"/>
  <c r="J27" i="6"/>
  <c r="R26" i="6"/>
  <c r="Q26" i="6"/>
  <c r="P26" i="6"/>
  <c r="K26" i="6"/>
  <c r="J26" i="6"/>
  <c r="R25" i="6"/>
  <c r="Q25" i="6"/>
  <c r="P25" i="6"/>
  <c r="K25" i="6"/>
  <c r="J25" i="6"/>
  <c r="N25" i="6" s="1"/>
  <c r="O25" i="6" s="1"/>
  <c r="R24" i="6"/>
  <c r="Q24" i="6"/>
  <c r="P24" i="6"/>
  <c r="K24" i="6"/>
  <c r="J24" i="6"/>
  <c r="N24" i="6" s="1"/>
  <c r="O24" i="6" s="1"/>
  <c r="R23" i="6"/>
  <c r="Q23" i="6"/>
  <c r="P23" i="6"/>
  <c r="S23" i="6" s="1"/>
  <c r="K23" i="6"/>
  <c r="J23" i="6"/>
  <c r="R22" i="6"/>
  <c r="Q22" i="6"/>
  <c r="P22" i="6"/>
  <c r="K22" i="6"/>
  <c r="J22" i="6"/>
  <c r="Q21" i="6"/>
  <c r="P21" i="6"/>
  <c r="N21" i="6"/>
  <c r="O21" i="6" s="1"/>
  <c r="K21" i="6"/>
  <c r="J21" i="6"/>
  <c r="R20" i="6"/>
  <c r="Q20" i="6"/>
  <c r="P20" i="6"/>
  <c r="S20" i="6" s="1"/>
  <c r="K20" i="6"/>
  <c r="J20" i="6"/>
  <c r="R19" i="6"/>
  <c r="Q19" i="6"/>
  <c r="P19" i="6"/>
  <c r="K19" i="6"/>
  <c r="J19" i="6"/>
  <c r="R18" i="6"/>
  <c r="Q18" i="6"/>
  <c r="P18" i="6"/>
  <c r="K18" i="6"/>
  <c r="J18" i="6"/>
  <c r="N18" i="6" s="1"/>
  <c r="O18" i="6" s="1"/>
  <c r="R17" i="6"/>
  <c r="Q17" i="6"/>
  <c r="P17" i="6"/>
  <c r="N17" i="6"/>
  <c r="O17" i="6" s="1"/>
  <c r="K17" i="6"/>
  <c r="J17" i="6"/>
  <c r="R16" i="6"/>
  <c r="Q16" i="6"/>
  <c r="P16" i="6"/>
  <c r="S16" i="6" s="1"/>
  <c r="K16" i="6"/>
  <c r="J16" i="6"/>
  <c r="R15" i="6"/>
  <c r="Q15" i="6"/>
  <c r="P15" i="6"/>
  <c r="K15" i="6"/>
  <c r="J15" i="6"/>
  <c r="R14" i="6"/>
  <c r="Q14" i="6"/>
  <c r="P14" i="6"/>
  <c r="K14" i="6"/>
  <c r="J14" i="6"/>
  <c r="N14" i="6" s="1"/>
  <c r="O14" i="6" s="1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R13" i="6"/>
  <c r="Q13" i="6"/>
  <c r="P13" i="6"/>
  <c r="K13" i="6"/>
  <c r="N13" i="6" s="1"/>
  <c r="J13" i="6"/>
  <c r="N15" i="6" l="1"/>
  <c r="O15" i="6" s="1"/>
  <c r="S18" i="6"/>
  <c r="S21" i="6"/>
  <c r="S24" i="6"/>
  <c r="N26" i="6"/>
  <c r="O26" i="6" s="1"/>
  <c r="S29" i="6"/>
  <c r="S32" i="6"/>
  <c r="N33" i="6"/>
  <c r="O33" i="6" s="1"/>
  <c r="S35" i="6"/>
  <c r="N37" i="6"/>
  <c r="O37" i="6" s="1"/>
  <c r="S38" i="6"/>
  <c r="S39" i="6"/>
  <c r="N42" i="6"/>
  <c r="O42" i="6" s="1"/>
  <c r="N50" i="6"/>
  <c r="O50" i="6" s="1"/>
  <c r="N58" i="6"/>
  <c r="O58" i="6" s="1"/>
  <c r="N59" i="6"/>
  <c r="O59" i="6" s="1"/>
  <c r="O13" i="7"/>
  <c r="O66" i="7" s="1"/>
  <c r="N66" i="7"/>
  <c r="S14" i="6"/>
  <c r="S17" i="6"/>
  <c r="N19" i="6"/>
  <c r="O19" i="6" s="1"/>
  <c r="N22" i="6"/>
  <c r="O22" i="6" s="1"/>
  <c r="S25" i="6"/>
  <c r="S28" i="6"/>
  <c r="N30" i="6"/>
  <c r="O30" i="6" s="1"/>
  <c r="S33" i="6"/>
  <c r="S36" i="6"/>
  <c r="N39" i="6"/>
  <c r="O39" i="6" s="1"/>
  <c r="N46" i="6"/>
  <c r="O46" i="6" s="1"/>
  <c r="N54" i="6"/>
  <c r="O54" i="6" s="1"/>
  <c r="S58" i="6"/>
  <c r="N63" i="6"/>
  <c r="O63" i="6" s="1"/>
  <c r="S45" i="6"/>
  <c r="S51" i="6"/>
  <c r="S53" i="6"/>
  <c r="S60" i="6"/>
  <c r="S62" i="6"/>
  <c r="N64" i="6"/>
  <c r="O64" i="6" s="1"/>
  <c r="J66" i="6"/>
  <c r="Q66" i="6"/>
  <c r="K66" i="6"/>
  <c r="R66" i="6"/>
  <c r="S15" i="6"/>
  <c r="N16" i="6"/>
  <c r="O16" i="6" s="1"/>
  <c r="S19" i="6"/>
  <c r="N20" i="6"/>
  <c r="O20" i="6" s="1"/>
  <c r="S22" i="6"/>
  <c r="N23" i="6"/>
  <c r="O23" i="6" s="1"/>
  <c r="S26" i="6"/>
  <c r="N27" i="6"/>
  <c r="O27" i="6" s="1"/>
  <c r="S30" i="6"/>
  <c r="N31" i="6"/>
  <c r="O31" i="6" s="1"/>
  <c r="N34" i="6"/>
  <c r="O34" i="6" s="1"/>
  <c r="S37" i="6"/>
  <c r="N38" i="6"/>
  <c r="O38" i="6" s="1"/>
  <c r="O13" i="6"/>
  <c r="S13" i="6"/>
  <c r="S66" i="6" s="1"/>
  <c r="P66" i="6"/>
  <c r="N66" i="6" l="1"/>
  <c r="O66" i="6"/>
  <c r="H66" i="5"/>
  <c r="M66" i="5" l="1"/>
  <c r="L66" i="5"/>
  <c r="I66" i="5"/>
  <c r="R64" i="5"/>
  <c r="Q64" i="5"/>
  <c r="P64" i="5"/>
  <c r="S64" i="5" s="1"/>
  <c r="N64" i="5"/>
  <c r="O64" i="5" s="1"/>
  <c r="K64" i="5"/>
  <c r="J64" i="5"/>
  <c r="S63" i="5" l="1"/>
  <c r="R63" i="5"/>
  <c r="Q63" i="5"/>
  <c r="P63" i="5"/>
  <c r="K63" i="5"/>
  <c r="J63" i="5"/>
  <c r="R62" i="5"/>
  <c r="Q62" i="5"/>
  <c r="P62" i="5"/>
  <c r="S62" i="5" s="1"/>
  <c r="K62" i="5"/>
  <c r="J62" i="5"/>
  <c r="N62" i="5" s="1"/>
  <c r="O62" i="5" s="1"/>
  <c r="R61" i="5"/>
  <c r="Q61" i="5"/>
  <c r="P61" i="5"/>
  <c r="K61" i="5"/>
  <c r="J61" i="5"/>
  <c r="N61" i="5" s="1"/>
  <c r="O61" i="5" s="1"/>
  <c r="R60" i="5"/>
  <c r="Q60" i="5"/>
  <c r="P60" i="5"/>
  <c r="K60" i="5"/>
  <c r="J60" i="5"/>
  <c r="N60" i="5" s="1"/>
  <c r="O60" i="5" s="1"/>
  <c r="R59" i="5"/>
  <c r="Q59" i="5"/>
  <c r="P59" i="5"/>
  <c r="K59" i="5"/>
  <c r="J59" i="5"/>
  <c r="Q58" i="5"/>
  <c r="P58" i="5"/>
  <c r="S58" i="5" s="1"/>
  <c r="K58" i="5"/>
  <c r="J58" i="5"/>
  <c r="N58" i="5" s="1"/>
  <c r="O58" i="5" s="1"/>
  <c r="R57" i="5"/>
  <c r="Q57" i="5"/>
  <c r="P57" i="5"/>
  <c r="K57" i="5"/>
  <c r="J57" i="5"/>
  <c r="R56" i="5"/>
  <c r="Q56" i="5"/>
  <c r="P56" i="5"/>
  <c r="K56" i="5"/>
  <c r="J56" i="5"/>
  <c r="N56" i="5" s="1"/>
  <c r="O56" i="5" s="1"/>
  <c r="R55" i="5"/>
  <c r="Q55" i="5"/>
  <c r="P55" i="5"/>
  <c r="K55" i="5"/>
  <c r="J55" i="5"/>
  <c r="R54" i="5"/>
  <c r="Q54" i="5"/>
  <c r="P54" i="5"/>
  <c r="S54" i="5" s="1"/>
  <c r="K54" i="5"/>
  <c r="J54" i="5"/>
  <c r="N54" i="5" s="1"/>
  <c r="O54" i="5" s="1"/>
  <c r="R53" i="5"/>
  <c r="Q53" i="5"/>
  <c r="P53" i="5"/>
  <c r="K53" i="5"/>
  <c r="J53" i="5"/>
  <c r="N53" i="5" s="1"/>
  <c r="O53" i="5" s="1"/>
  <c r="R52" i="5"/>
  <c r="Q52" i="5"/>
  <c r="P52" i="5"/>
  <c r="K52" i="5"/>
  <c r="J52" i="5"/>
  <c r="N52" i="5" s="1"/>
  <c r="O52" i="5" s="1"/>
  <c r="R51" i="5"/>
  <c r="Q51" i="5"/>
  <c r="P51" i="5"/>
  <c r="S51" i="5" s="1"/>
  <c r="K51" i="5"/>
  <c r="J51" i="5"/>
  <c r="R50" i="5"/>
  <c r="Q50" i="5"/>
  <c r="P50" i="5"/>
  <c r="S50" i="5" s="1"/>
  <c r="K50" i="5"/>
  <c r="J50" i="5"/>
  <c r="R49" i="5"/>
  <c r="Q49" i="5"/>
  <c r="P49" i="5"/>
  <c r="K49" i="5"/>
  <c r="J49" i="5"/>
  <c r="R48" i="5"/>
  <c r="Q48" i="5"/>
  <c r="P48" i="5"/>
  <c r="K48" i="5"/>
  <c r="J48" i="5"/>
  <c r="N48" i="5" s="1"/>
  <c r="O48" i="5" s="1"/>
  <c r="R47" i="5"/>
  <c r="Q47" i="5"/>
  <c r="P47" i="5"/>
  <c r="S47" i="5" s="1"/>
  <c r="K47" i="5"/>
  <c r="J47" i="5"/>
  <c r="R46" i="5"/>
  <c r="Q46" i="5"/>
  <c r="P46" i="5"/>
  <c r="S46" i="5" s="1"/>
  <c r="K46" i="5"/>
  <c r="J46" i="5"/>
  <c r="R45" i="5"/>
  <c r="Q45" i="5"/>
  <c r="P45" i="5"/>
  <c r="K45" i="5"/>
  <c r="J45" i="5"/>
  <c r="N45" i="5" s="1"/>
  <c r="O45" i="5" s="1"/>
  <c r="R44" i="5"/>
  <c r="Q44" i="5"/>
  <c r="P44" i="5"/>
  <c r="K44" i="5"/>
  <c r="J44" i="5"/>
  <c r="N44" i="5" s="1"/>
  <c r="O44" i="5" s="1"/>
  <c r="R43" i="5"/>
  <c r="Q43" i="5"/>
  <c r="P43" i="5"/>
  <c r="S43" i="5" s="1"/>
  <c r="K43" i="5"/>
  <c r="J43" i="5"/>
  <c r="R42" i="5"/>
  <c r="Q42" i="5"/>
  <c r="P42" i="5"/>
  <c r="S42" i="5" s="1"/>
  <c r="K42" i="5"/>
  <c r="J42" i="5"/>
  <c r="N42" i="5" s="1"/>
  <c r="O42" i="5" s="1"/>
  <c r="R41" i="5"/>
  <c r="Q41" i="5"/>
  <c r="P41" i="5"/>
  <c r="K41" i="5"/>
  <c r="J41" i="5"/>
  <c r="N41" i="5" s="1"/>
  <c r="O41" i="5" s="1"/>
  <c r="R40" i="5"/>
  <c r="Q40" i="5"/>
  <c r="P40" i="5"/>
  <c r="K40" i="5"/>
  <c r="J40" i="5"/>
  <c r="N40" i="5" s="1"/>
  <c r="O40" i="5" s="1"/>
  <c r="R39" i="5"/>
  <c r="Q39" i="5"/>
  <c r="P39" i="5"/>
  <c r="S39" i="5" s="1"/>
  <c r="K39" i="5"/>
  <c r="J39" i="5"/>
  <c r="R38" i="5"/>
  <c r="Q38" i="5"/>
  <c r="P38" i="5"/>
  <c r="S38" i="5" s="1"/>
  <c r="K38" i="5"/>
  <c r="J38" i="5"/>
  <c r="N38" i="5" s="1"/>
  <c r="O38" i="5" s="1"/>
  <c r="R37" i="5"/>
  <c r="Q37" i="5"/>
  <c r="P37" i="5"/>
  <c r="K37" i="5"/>
  <c r="J37" i="5"/>
  <c r="N37" i="5" s="1"/>
  <c r="O37" i="5" s="1"/>
  <c r="R36" i="5"/>
  <c r="Q36" i="5"/>
  <c r="P36" i="5"/>
  <c r="K36" i="5"/>
  <c r="J36" i="5"/>
  <c r="N36" i="5" s="1"/>
  <c r="O36" i="5" s="1"/>
  <c r="R35" i="5"/>
  <c r="Q35" i="5"/>
  <c r="P35" i="5"/>
  <c r="S35" i="5" s="1"/>
  <c r="K35" i="5"/>
  <c r="J35" i="5"/>
  <c r="R34" i="5"/>
  <c r="Q34" i="5"/>
  <c r="P34" i="5"/>
  <c r="S34" i="5" s="1"/>
  <c r="K34" i="5"/>
  <c r="J34" i="5"/>
  <c r="Q33" i="5"/>
  <c r="P33" i="5"/>
  <c r="S33" i="5" s="1"/>
  <c r="K33" i="5"/>
  <c r="J33" i="5"/>
  <c r="N33" i="5" s="1"/>
  <c r="O33" i="5" s="1"/>
  <c r="R32" i="5"/>
  <c r="Q32" i="5"/>
  <c r="P32" i="5"/>
  <c r="K32" i="5"/>
  <c r="N32" i="5" s="1"/>
  <c r="O32" i="5" s="1"/>
  <c r="J32" i="5"/>
  <c r="R31" i="5"/>
  <c r="Q31" i="5"/>
  <c r="P31" i="5"/>
  <c r="K31" i="5"/>
  <c r="J31" i="5"/>
  <c r="N31" i="5" s="1"/>
  <c r="O31" i="5" s="1"/>
  <c r="R30" i="5"/>
  <c r="Q30" i="5"/>
  <c r="P30" i="5"/>
  <c r="K30" i="5"/>
  <c r="J30" i="5"/>
  <c r="N30" i="5" s="1"/>
  <c r="O30" i="5" s="1"/>
  <c r="R29" i="5"/>
  <c r="Q29" i="5"/>
  <c r="P29" i="5"/>
  <c r="K29" i="5"/>
  <c r="J29" i="5"/>
  <c r="N29" i="5" s="1"/>
  <c r="O29" i="5" s="1"/>
  <c r="R28" i="5"/>
  <c r="Q28" i="5"/>
  <c r="P28" i="5"/>
  <c r="K28" i="5"/>
  <c r="N28" i="5" s="1"/>
  <c r="O28" i="5" s="1"/>
  <c r="J28" i="5"/>
  <c r="R27" i="5"/>
  <c r="Q27" i="5"/>
  <c r="P27" i="5"/>
  <c r="S27" i="5" s="1"/>
  <c r="K27" i="5"/>
  <c r="J27" i="5"/>
  <c r="N27" i="5" s="1"/>
  <c r="O27" i="5" s="1"/>
  <c r="R26" i="5"/>
  <c r="Q26" i="5"/>
  <c r="P26" i="5"/>
  <c r="K26" i="5"/>
  <c r="N26" i="5" s="1"/>
  <c r="O26" i="5" s="1"/>
  <c r="J26" i="5"/>
  <c r="R25" i="5"/>
  <c r="Q25" i="5"/>
  <c r="P25" i="5"/>
  <c r="K25" i="5"/>
  <c r="J25" i="5"/>
  <c r="N25" i="5" s="1"/>
  <c r="O25" i="5" s="1"/>
  <c r="R24" i="5"/>
  <c r="Q24" i="5"/>
  <c r="P24" i="5"/>
  <c r="K24" i="5"/>
  <c r="N24" i="5" s="1"/>
  <c r="O24" i="5" s="1"/>
  <c r="J24" i="5"/>
  <c r="R23" i="5"/>
  <c r="Q23" i="5"/>
  <c r="P23" i="5"/>
  <c r="K23" i="5"/>
  <c r="J23" i="5"/>
  <c r="N23" i="5" s="1"/>
  <c r="O23" i="5" s="1"/>
  <c r="R22" i="5"/>
  <c r="Q22" i="5"/>
  <c r="P22" i="5"/>
  <c r="K22" i="5"/>
  <c r="N22" i="5" s="1"/>
  <c r="O22" i="5" s="1"/>
  <c r="J22" i="5"/>
  <c r="Q21" i="5"/>
  <c r="P21" i="5"/>
  <c r="S21" i="5" s="1"/>
  <c r="K21" i="5"/>
  <c r="J21" i="5"/>
  <c r="R20" i="5"/>
  <c r="Q20" i="5"/>
  <c r="P20" i="5"/>
  <c r="K20" i="5"/>
  <c r="J20" i="5"/>
  <c r="R19" i="5"/>
  <c r="Q19" i="5"/>
  <c r="P19" i="5"/>
  <c r="K19" i="5"/>
  <c r="J19" i="5"/>
  <c r="R18" i="5"/>
  <c r="Q18" i="5"/>
  <c r="P18" i="5"/>
  <c r="S18" i="5" s="1"/>
  <c r="K18" i="5"/>
  <c r="J18" i="5"/>
  <c r="R17" i="5"/>
  <c r="Q17" i="5"/>
  <c r="P17" i="5"/>
  <c r="S17" i="5" s="1"/>
  <c r="K17" i="5"/>
  <c r="J17" i="5"/>
  <c r="R16" i="5"/>
  <c r="Q16" i="5"/>
  <c r="P16" i="5"/>
  <c r="K16" i="5"/>
  <c r="J16" i="5"/>
  <c r="R15" i="5"/>
  <c r="Q15" i="5"/>
  <c r="P15" i="5"/>
  <c r="K15" i="5"/>
  <c r="J15" i="5"/>
  <c r="R14" i="5"/>
  <c r="Q14" i="5"/>
  <c r="P14" i="5"/>
  <c r="K14" i="5"/>
  <c r="J14" i="5"/>
  <c r="B14" i="5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R13" i="5"/>
  <c r="Q13" i="5"/>
  <c r="Q66" i="5" s="1"/>
  <c r="P13" i="5"/>
  <c r="K13" i="5"/>
  <c r="J13" i="5"/>
  <c r="R66" i="5" l="1"/>
  <c r="S14" i="5"/>
  <c r="N49" i="5"/>
  <c r="O49" i="5" s="1"/>
  <c r="S55" i="5"/>
  <c r="N57" i="5"/>
  <c r="O57" i="5" s="1"/>
  <c r="S59" i="5"/>
  <c r="S15" i="5"/>
  <c r="S19" i="5"/>
  <c r="S24" i="5"/>
  <c r="S30" i="5"/>
  <c r="S36" i="5"/>
  <c r="S40" i="5"/>
  <c r="S44" i="5"/>
  <c r="N46" i="5"/>
  <c r="O46" i="5" s="1"/>
  <c r="S48" i="5"/>
  <c r="N50" i="5"/>
  <c r="O50" i="5" s="1"/>
  <c r="S52" i="5"/>
  <c r="S56" i="5"/>
  <c r="S60" i="5"/>
  <c r="J66" i="5"/>
  <c r="K66" i="5"/>
  <c r="P66" i="5"/>
  <c r="S16" i="5"/>
  <c r="S20" i="5"/>
  <c r="N35" i="5"/>
  <c r="O35" i="5" s="1"/>
  <c r="S37" i="5"/>
  <c r="N39" i="5"/>
  <c r="O39" i="5" s="1"/>
  <c r="S41" i="5"/>
  <c r="N43" i="5"/>
  <c r="O43" i="5" s="1"/>
  <c r="S45" i="5"/>
  <c r="N47" i="5"/>
  <c r="O47" i="5" s="1"/>
  <c r="S49" i="5"/>
  <c r="N51" i="5"/>
  <c r="O51" i="5" s="1"/>
  <c r="S53" i="5"/>
  <c r="N55" i="5"/>
  <c r="O55" i="5" s="1"/>
  <c r="S57" i="5"/>
  <c r="N59" i="5"/>
  <c r="O59" i="5" s="1"/>
  <c r="S61" i="5"/>
  <c r="N63" i="5"/>
  <c r="O63" i="5" s="1"/>
  <c r="N13" i="5"/>
  <c r="S22" i="5"/>
  <c r="S25" i="5"/>
  <c r="S28" i="5"/>
  <c r="S31" i="5"/>
  <c r="S13" i="5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S23" i="5"/>
  <c r="S26" i="5"/>
  <c r="S29" i="5"/>
  <c r="S32" i="5"/>
  <c r="N34" i="5"/>
  <c r="O34" i="5" s="1"/>
  <c r="M65" i="4"/>
  <c r="L65" i="4"/>
  <c r="I65" i="4"/>
  <c r="H65" i="4"/>
  <c r="R63" i="4"/>
  <c r="Q63" i="4"/>
  <c r="P63" i="4"/>
  <c r="K63" i="4"/>
  <c r="J63" i="4"/>
  <c r="N63" i="4" s="1"/>
  <c r="O63" i="4" s="1"/>
  <c r="R62" i="4"/>
  <c r="Q62" i="4"/>
  <c r="P62" i="4"/>
  <c r="K62" i="4"/>
  <c r="J62" i="4"/>
  <c r="N62" i="4" s="1"/>
  <c r="O62" i="4" s="1"/>
  <c r="R61" i="4"/>
  <c r="Q61" i="4"/>
  <c r="P61" i="4"/>
  <c r="K61" i="4"/>
  <c r="J61" i="4"/>
  <c r="R60" i="4"/>
  <c r="Q60" i="4"/>
  <c r="P60" i="4"/>
  <c r="K60" i="4"/>
  <c r="J60" i="4"/>
  <c r="R59" i="4"/>
  <c r="Q59" i="4"/>
  <c r="P59" i="4"/>
  <c r="K59" i="4"/>
  <c r="J59" i="4"/>
  <c r="N59" i="4" s="1"/>
  <c r="O59" i="4" s="1"/>
  <c r="Q58" i="4"/>
  <c r="P58" i="4"/>
  <c r="K58" i="4"/>
  <c r="J58" i="4"/>
  <c r="R57" i="4"/>
  <c r="Q57" i="4"/>
  <c r="P57" i="4"/>
  <c r="K57" i="4"/>
  <c r="J57" i="4"/>
  <c r="R56" i="4"/>
  <c r="Q56" i="4"/>
  <c r="P56" i="4"/>
  <c r="K56" i="4"/>
  <c r="N56" i="4" s="1"/>
  <c r="O56" i="4" s="1"/>
  <c r="J56" i="4"/>
  <c r="R55" i="4"/>
  <c r="Q55" i="4"/>
  <c r="P55" i="4"/>
  <c r="K55" i="4"/>
  <c r="J55" i="4"/>
  <c r="R54" i="4"/>
  <c r="Q54" i="4"/>
  <c r="P54" i="4"/>
  <c r="K54" i="4"/>
  <c r="J54" i="4"/>
  <c r="R53" i="4"/>
  <c r="Q53" i="4"/>
  <c r="P53" i="4"/>
  <c r="K53" i="4"/>
  <c r="J53" i="4"/>
  <c r="R52" i="4"/>
  <c r="Q52" i="4"/>
  <c r="P52" i="4"/>
  <c r="K52" i="4"/>
  <c r="J52" i="4"/>
  <c r="R51" i="4"/>
  <c r="Q51" i="4"/>
  <c r="P51" i="4"/>
  <c r="K51" i="4"/>
  <c r="J51" i="4"/>
  <c r="R50" i="4"/>
  <c r="Q50" i="4"/>
  <c r="P50" i="4"/>
  <c r="K50" i="4"/>
  <c r="J50" i="4"/>
  <c r="R49" i="4"/>
  <c r="Q49" i="4"/>
  <c r="P49" i="4"/>
  <c r="K49" i="4"/>
  <c r="J49" i="4"/>
  <c r="R48" i="4"/>
  <c r="Q48" i="4"/>
  <c r="P48" i="4"/>
  <c r="K48" i="4"/>
  <c r="J48" i="4"/>
  <c r="R47" i="4"/>
  <c r="Q47" i="4"/>
  <c r="P47" i="4"/>
  <c r="K47" i="4"/>
  <c r="N47" i="4" s="1"/>
  <c r="O47" i="4" s="1"/>
  <c r="J47" i="4"/>
  <c r="R46" i="4"/>
  <c r="Q46" i="4"/>
  <c r="P46" i="4"/>
  <c r="K46" i="4"/>
  <c r="J46" i="4"/>
  <c r="R45" i="4"/>
  <c r="Q45" i="4"/>
  <c r="P45" i="4"/>
  <c r="K45" i="4"/>
  <c r="J45" i="4"/>
  <c r="R44" i="4"/>
  <c r="Q44" i="4"/>
  <c r="P44" i="4"/>
  <c r="K44" i="4"/>
  <c r="N44" i="4" s="1"/>
  <c r="O44" i="4" s="1"/>
  <c r="J44" i="4"/>
  <c r="R43" i="4"/>
  <c r="Q43" i="4"/>
  <c r="P43" i="4"/>
  <c r="K43" i="4"/>
  <c r="J43" i="4"/>
  <c r="R42" i="4"/>
  <c r="Q42" i="4"/>
  <c r="P42" i="4"/>
  <c r="K42" i="4"/>
  <c r="J42" i="4"/>
  <c r="R41" i="4"/>
  <c r="Q41" i="4"/>
  <c r="P41" i="4"/>
  <c r="K41" i="4"/>
  <c r="J41" i="4"/>
  <c r="R40" i="4"/>
  <c r="Q40" i="4"/>
  <c r="P40" i="4"/>
  <c r="K40" i="4"/>
  <c r="J40" i="4"/>
  <c r="R39" i="4"/>
  <c r="Q39" i="4"/>
  <c r="P39" i="4"/>
  <c r="K39" i="4"/>
  <c r="J39" i="4"/>
  <c r="R38" i="4"/>
  <c r="Q38" i="4"/>
  <c r="P38" i="4"/>
  <c r="K38" i="4"/>
  <c r="J38" i="4"/>
  <c r="R37" i="4"/>
  <c r="Q37" i="4"/>
  <c r="P37" i="4"/>
  <c r="K37" i="4"/>
  <c r="J37" i="4"/>
  <c r="R36" i="4"/>
  <c r="Q36" i="4"/>
  <c r="P36" i="4"/>
  <c r="K36" i="4"/>
  <c r="J36" i="4"/>
  <c r="R35" i="4"/>
  <c r="Q35" i="4"/>
  <c r="P35" i="4"/>
  <c r="K35" i="4"/>
  <c r="N35" i="4" s="1"/>
  <c r="O35" i="4" s="1"/>
  <c r="J35" i="4"/>
  <c r="R34" i="4"/>
  <c r="Q34" i="4"/>
  <c r="P34" i="4"/>
  <c r="K34" i="4"/>
  <c r="J34" i="4"/>
  <c r="Q33" i="4"/>
  <c r="P33" i="4"/>
  <c r="K33" i="4"/>
  <c r="J33" i="4"/>
  <c r="R32" i="4"/>
  <c r="Q32" i="4"/>
  <c r="P32" i="4"/>
  <c r="K32" i="4"/>
  <c r="J32" i="4"/>
  <c r="R31" i="4"/>
  <c r="Q31" i="4"/>
  <c r="P31" i="4"/>
  <c r="K31" i="4"/>
  <c r="J31" i="4"/>
  <c r="R30" i="4"/>
  <c r="Q30" i="4"/>
  <c r="P30" i="4"/>
  <c r="K30" i="4"/>
  <c r="J30" i="4"/>
  <c r="R29" i="4"/>
  <c r="Q29" i="4"/>
  <c r="P29" i="4"/>
  <c r="K29" i="4"/>
  <c r="J29" i="4"/>
  <c r="R28" i="4"/>
  <c r="Q28" i="4"/>
  <c r="P28" i="4"/>
  <c r="K28" i="4"/>
  <c r="J28" i="4"/>
  <c r="R27" i="4"/>
  <c r="Q27" i="4"/>
  <c r="P27" i="4"/>
  <c r="K27" i="4"/>
  <c r="J27" i="4"/>
  <c r="R26" i="4"/>
  <c r="Q26" i="4"/>
  <c r="P26" i="4"/>
  <c r="K26" i="4"/>
  <c r="J26" i="4"/>
  <c r="R25" i="4"/>
  <c r="Q25" i="4"/>
  <c r="P25" i="4"/>
  <c r="K25" i="4"/>
  <c r="J25" i="4"/>
  <c r="R24" i="4"/>
  <c r="Q24" i="4"/>
  <c r="P24" i="4"/>
  <c r="K24" i="4"/>
  <c r="J24" i="4"/>
  <c r="R23" i="4"/>
  <c r="Q23" i="4"/>
  <c r="P23" i="4"/>
  <c r="K23" i="4"/>
  <c r="J23" i="4"/>
  <c r="R22" i="4"/>
  <c r="Q22" i="4"/>
  <c r="P22" i="4"/>
  <c r="K22" i="4"/>
  <c r="J22" i="4"/>
  <c r="Q21" i="4"/>
  <c r="P21" i="4"/>
  <c r="K21" i="4"/>
  <c r="J21" i="4"/>
  <c r="R20" i="4"/>
  <c r="Q20" i="4"/>
  <c r="P20" i="4"/>
  <c r="K20" i="4"/>
  <c r="J20" i="4"/>
  <c r="N20" i="4" s="1"/>
  <c r="O20" i="4" s="1"/>
  <c r="R19" i="4"/>
  <c r="Q19" i="4"/>
  <c r="P19" i="4"/>
  <c r="K19" i="4"/>
  <c r="J19" i="4"/>
  <c r="R18" i="4"/>
  <c r="Q18" i="4"/>
  <c r="P18" i="4"/>
  <c r="K18" i="4"/>
  <c r="J18" i="4"/>
  <c r="R17" i="4"/>
  <c r="Q17" i="4"/>
  <c r="P17" i="4"/>
  <c r="S17" i="4" s="1"/>
  <c r="K17" i="4"/>
  <c r="J17" i="4"/>
  <c r="R16" i="4"/>
  <c r="Q16" i="4"/>
  <c r="P16" i="4"/>
  <c r="K16" i="4"/>
  <c r="J16" i="4"/>
  <c r="R15" i="4"/>
  <c r="Q15" i="4"/>
  <c r="P15" i="4"/>
  <c r="K15" i="4"/>
  <c r="J15" i="4"/>
  <c r="N15" i="4" s="1"/>
  <c r="O15" i="4" s="1"/>
  <c r="R14" i="4"/>
  <c r="Q14" i="4"/>
  <c r="P14" i="4"/>
  <c r="K14" i="4"/>
  <c r="J14" i="4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R13" i="4"/>
  <c r="Q13" i="4"/>
  <c r="P13" i="4"/>
  <c r="K13" i="4"/>
  <c r="J13" i="4"/>
  <c r="N41" i="4" l="1"/>
  <c r="O41" i="4" s="1"/>
  <c r="N53" i="4"/>
  <c r="O53" i="4" s="1"/>
  <c r="N17" i="4"/>
  <c r="O17" i="4" s="1"/>
  <c r="N21" i="4"/>
  <c r="O21" i="4" s="1"/>
  <c r="N38" i="4"/>
  <c r="O38" i="4" s="1"/>
  <c r="N50" i="4"/>
  <c r="O50" i="4" s="1"/>
  <c r="S62" i="4"/>
  <c r="N66" i="5"/>
  <c r="N14" i="4"/>
  <c r="O14" i="4" s="1"/>
  <c r="N18" i="4"/>
  <c r="O18" i="4" s="1"/>
  <c r="S20" i="4"/>
  <c r="S33" i="4"/>
  <c r="S59" i="4"/>
  <c r="S66" i="5"/>
  <c r="O13" i="5"/>
  <c r="O66" i="5" s="1"/>
  <c r="Q65" i="4"/>
  <c r="S47" i="4"/>
  <c r="S50" i="4"/>
  <c r="S53" i="4"/>
  <c r="S56" i="4"/>
  <c r="N60" i="4"/>
  <c r="O60" i="4" s="1"/>
  <c r="R65" i="4"/>
  <c r="S35" i="4"/>
  <c r="N37" i="4"/>
  <c r="O37" i="4" s="1"/>
  <c r="S38" i="4"/>
  <c r="N40" i="4"/>
  <c r="O40" i="4" s="1"/>
  <c r="S41" i="4"/>
  <c r="N43" i="4"/>
  <c r="O43" i="4" s="1"/>
  <c r="S44" i="4"/>
  <c r="N46" i="4"/>
  <c r="O46" i="4" s="1"/>
  <c r="N49" i="4"/>
  <c r="O49" i="4" s="1"/>
  <c r="N52" i="4"/>
  <c r="O52" i="4" s="1"/>
  <c r="N55" i="4"/>
  <c r="O55" i="4" s="1"/>
  <c r="N58" i="4"/>
  <c r="O58" i="4" s="1"/>
  <c r="S61" i="4"/>
  <c r="N13" i="4"/>
  <c r="O13" i="4" s="1"/>
  <c r="S14" i="4"/>
  <c r="N16" i="4"/>
  <c r="O16" i="4" s="1"/>
  <c r="N19" i="4"/>
  <c r="O19" i="4" s="1"/>
  <c r="S23" i="4"/>
  <c r="N24" i="4"/>
  <c r="O24" i="4" s="1"/>
  <c r="S26" i="4"/>
  <c r="N27" i="4"/>
  <c r="O27" i="4" s="1"/>
  <c r="S29" i="4"/>
  <c r="N30" i="4"/>
  <c r="O30" i="4" s="1"/>
  <c r="S32" i="4"/>
  <c r="N33" i="4"/>
  <c r="O33" i="4" s="1"/>
  <c r="S60" i="4"/>
  <c r="N61" i="4"/>
  <c r="O61" i="4" s="1"/>
  <c r="S63" i="4"/>
  <c r="P65" i="4"/>
  <c r="S21" i="4"/>
  <c r="S22" i="4"/>
  <c r="N23" i="4"/>
  <c r="O23" i="4" s="1"/>
  <c r="S25" i="4"/>
  <c r="N26" i="4"/>
  <c r="O26" i="4" s="1"/>
  <c r="S28" i="4"/>
  <c r="N29" i="4"/>
  <c r="O29" i="4" s="1"/>
  <c r="S31" i="4"/>
  <c r="N32" i="4"/>
  <c r="O32" i="4" s="1"/>
  <c r="S34" i="4"/>
  <c r="N36" i="4"/>
  <c r="O36" i="4" s="1"/>
  <c r="S37" i="4"/>
  <c r="N39" i="4"/>
  <c r="O39" i="4" s="1"/>
  <c r="S40" i="4"/>
  <c r="N42" i="4"/>
  <c r="O42" i="4" s="1"/>
  <c r="S43" i="4"/>
  <c r="N45" i="4"/>
  <c r="O45" i="4" s="1"/>
  <c r="S46" i="4"/>
  <c r="N48" i="4"/>
  <c r="O48" i="4" s="1"/>
  <c r="S49" i="4"/>
  <c r="N51" i="4"/>
  <c r="O51" i="4" s="1"/>
  <c r="S52" i="4"/>
  <c r="N54" i="4"/>
  <c r="O54" i="4" s="1"/>
  <c r="S55" i="4"/>
  <c r="N57" i="4"/>
  <c r="O57" i="4" s="1"/>
  <c r="S58" i="4"/>
  <c r="N22" i="4"/>
  <c r="O22" i="4" s="1"/>
  <c r="S24" i="4"/>
  <c r="N25" i="4"/>
  <c r="O25" i="4" s="1"/>
  <c r="S27" i="4"/>
  <c r="N28" i="4"/>
  <c r="O28" i="4" s="1"/>
  <c r="S30" i="4"/>
  <c r="N31" i="4"/>
  <c r="O31" i="4" s="1"/>
  <c r="S36" i="4"/>
  <c r="S39" i="4"/>
  <c r="S42" i="4"/>
  <c r="S45" i="4"/>
  <c r="S48" i="4"/>
  <c r="S51" i="4"/>
  <c r="S54" i="4"/>
  <c r="S57" i="4"/>
  <c r="S15" i="4"/>
  <c r="S18" i="4"/>
  <c r="N34" i="4"/>
  <c r="O34" i="4" s="1"/>
  <c r="K65" i="4"/>
  <c r="J65" i="4"/>
  <c r="S16" i="4"/>
  <c r="S19" i="4"/>
  <c r="S13" i="4"/>
  <c r="M65" i="3"/>
  <c r="L65" i="3"/>
  <c r="I65" i="3"/>
  <c r="H65" i="3"/>
  <c r="N65" i="4" l="1"/>
  <c r="S65" i="4"/>
  <c r="O65" i="4"/>
  <c r="R63" i="3"/>
  <c r="Q63" i="3"/>
  <c r="P63" i="3"/>
  <c r="K63" i="3"/>
  <c r="J63" i="3"/>
  <c r="N63" i="3" s="1"/>
  <c r="O63" i="3" s="1"/>
  <c r="S63" i="3" l="1"/>
  <c r="R62" i="3"/>
  <c r="Q62" i="3"/>
  <c r="P62" i="3"/>
  <c r="K62" i="3"/>
  <c r="J62" i="3"/>
  <c r="N62" i="3" s="1"/>
  <c r="O62" i="3" s="1"/>
  <c r="R61" i="3"/>
  <c r="Q61" i="3"/>
  <c r="P61" i="3"/>
  <c r="K61" i="3"/>
  <c r="J61" i="3"/>
  <c r="R60" i="3"/>
  <c r="Q60" i="3"/>
  <c r="P60" i="3"/>
  <c r="K60" i="3"/>
  <c r="J60" i="3"/>
  <c r="R59" i="3"/>
  <c r="Q59" i="3"/>
  <c r="P59" i="3"/>
  <c r="S59" i="3" s="1"/>
  <c r="K59" i="3"/>
  <c r="J59" i="3"/>
  <c r="N59" i="3" s="1"/>
  <c r="O59" i="3" s="1"/>
  <c r="Q58" i="3"/>
  <c r="P58" i="3"/>
  <c r="K58" i="3"/>
  <c r="J58" i="3"/>
  <c r="R57" i="3"/>
  <c r="Q57" i="3"/>
  <c r="P57" i="3"/>
  <c r="K57" i="3"/>
  <c r="J57" i="3"/>
  <c r="R56" i="3"/>
  <c r="Q56" i="3"/>
  <c r="P56" i="3"/>
  <c r="K56" i="3"/>
  <c r="J56" i="3"/>
  <c r="R55" i="3"/>
  <c r="Q55" i="3"/>
  <c r="P55" i="3"/>
  <c r="K55" i="3"/>
  <c r="J55" i="3"/>
  <c r="R54" i="3"/>
  <c r="Q54" i="3"/>
  <c r="P54" i="3"/>
  <c r="K54" i="3"/>
  <c r="J54" i="3"/>
  <c r="R53" i="3"/>
  <c r="Q53" i="3"/>
  <c r="P53" i="3"/>
  <c r="K53" i="3"/>
  <c r="J53" i="3"/>
  <c r="R52" i="3"/>
  <c r="Q52" i="3"/>
  <c r="P52" i="3"/>
  <c r="K52" i="3"/>
  <c r="J52" i="3"/>
  <c r="R51" i="3"/>
  <c r="Q51" i="3"/>
  <c r="P51" i="3"/>
  <c r="K51" i="3"/>
  <c r="J51" i="3"/>
  <c r="R50" i="3"/>
  <c r="Q50" i="3"/>
  <c r="P50" i="3"/>
  <c r="K50" i="3"/>
  <c r="J50" i="3"/>
  <c r="R49" i="3"/>
  <c r="Q49" i="3"/>
  <c r="P49" i="3"/>
  <c r="K49" i="3"/>
  <c r="J49" i="3"/>
  <c r="R48" i="3"/>
  <c r="Q48" i="3"/>
  <c r="P48" i="3"/>
  <c r="K48" i="3"/>
  <c r="J48" i="3"/>
  <c r="R47" i="3"/>
  <c r="Q47" i="3"/>
  <c r="P47" i="3"/>
  <c r="K47" i="3"/>
  <c r="J47" i="3"/>
  <c r="R46" i="3"/>
  <c r="Q46" i="3"/>
  <c r="P46" i="3"/>
  <c r="S46" i="3" s="1"/>
  <c r="K46" i="3"/>
  <c r="J46" i="3"/>
  <c r="R45" i="3"/>
  <c r="Q45" i="3"/>
  <c r="P45" i="3"/>
  <c r="K45" i="3"/>
  <c r="N45" i="3" s="1"/>
  <c r="O45" i="3" s="1"/>
  <c r="J45" i="3"/>
  <c r="R44" i="3"/>
  <c r="Q44" i="3"/>
  <c r="P44" i="3"/>
  <c r="K44" i="3"/>
  <c r="J44" i="3"/>
  <c r="R43" i="3"/>
  <c r="Q43" i="3"/>
  <c r="P43" i="3"/>
  <c r="K43" i="3"/>
  <c r="J43" i="3"/>
  <c r="R42" i="3"/>
  <c r="Q42" i="3"/>
  <c r="P42" i="3"/>
  <c r="K42" i="3"/>
  <c r="J42" i="3"/>
  <c r="R41" i="3"/>
  <c r="Q41" i="3"/>
  <c r="P41" i="3"/>
  <c r="K41" i="3"/>
  <c r="J41" i="3"/>
  <c r="R40" i="3"/>
  <c r="Q40" i="3"/>
  <c r="P40" i="3"/>
  <c r="K40" i="3"/>
  <c r="J40" i="3"/>
  <c r="R39" i="3"/>
  <c r="Q39" i="3"/>
  <c r="P39" i="3"/>
  <c r="K39" i="3"/>
  <c r="N39" i="3" s="1"/>
  <c r="O39" i="3" s="1"/>
  <c r="J39" i="3"/>
  <c r="R38" i="3"/>
  <c r="Q38" i="3"/>
  <c r="P38" i="3"/>
  <c r="K38" i="3"/>
  <c r="J38" i="3"/>
  <c r="R37" i="3"/>
  <c r="Q37" i="3"/>
  <c r="P37" i="3"/>
  <c r="K37" i="3"/>
  <c r="J37" i="3"/>
  <c r="R36" i="3"/>
  <c r="Q36" i="3"/>
  <c r="P36" i="3"/>
  <c r="K36" i="3"/>
  <c r="J36" i="3"/>
  <c r="R35" i="3"/>
  <c r="Q35" i="3"/>
  <c r="P35" i="3"/>
  <c r="K35" i="3"/>
  <c r="J35" i="3"/>
  <c r="R34" i="3"/>
  <c r="Q34" i="3"/>
  <c r="P34" i="3"/>
  <c r="S34" i="3" s="1"/>
  <c r="K34" i="3"/>
  <c r="J34" i="3"/>
  <c r="Q33" i="3"/>
  <c r="S33" i="3" s="1"/>
  <c r="P33" i="3"/>
  <c r="K33" i="3"/>
  <c r="J33" i="3"/>
  <c r="R32" i="3"/>
  <c r="Q32" i="3"/>
  <c r="P32" i="3"/>
  <c r="K32" i="3"/>
  <c r="J32" i="3"/>
  <c r="N32" i="3" s="1"/>
  <c r="O32" i="3" s="1"/>
  <c r="R31" i="3"/>
  <c r="Q31" i="3"/>
  <c r="P31" i="3"/>
  <c r="K31" i="3"/>
  <c r="J31" i="3"/>
  <c r="R30" i="3"/>
  <c r="Q30" i="3"/>
  <c r="P30" i="3"/>
  <c r="K30" i="3"/>
  <c r="J30" i="3"/>
  <c r="R29" i="3"/>
  <c r="Q29" i="3"/>
  <c r="P29" i="3"/>
  <c r="K29" i="3"/>
  <c r="J29" i="3"/>
  <c r="R28" i="3"/>
  <c r="Q28" i="3"/>
  <c r="P28" i="3"/>
  <c r="K28" i="3"/>
  <c r="J28" i="3"/>
  <c r="R27" i="3"/>
  <c r="Q27" i="3"/>
  <c r="P27" i="3"/>
  <c r="K27" i="3"/>
  <c r="J27" i="3"/>
  <c r="R26" i="3"/>
  <c r="Q26" i="3"/>
  <c r="P26" i="3"/>
  <c r="K26" i="3"/>
  <c r="J26" i="3"/>
  <c r="N26" i="3" s="1"/>
  <c r="O26" i="3" s="1"/>
  <c r="R25" i="3"/>
  <c r="Q25" i="3"/>
  <c r="P25" i="3"/>
  <c r="K25" i="3"/>
  <c r="J25" i="3"/>
  <c r="R24" i="3"/>
  <c r="Q24" i="3"/>
  <c r="P24" i="3"/>
  <c r="K24" i="3"/>
  <c r="J24" i="3"/>
  <c r="R23" i="3"/>
  <c r="Q23" i="3"/>
  <c r="P23" i="3"/>
  <c r="K23" i="3"/>
  <c r="J23" i="3"/>
  <c r="R22" i="3"/>
  <c r="Q22" i="3"/>
  <c r="P22" i="3"/>
  <c r="S22" i="3" s="1"/>
  <c r="K22" i="3"/>
  <c r="J22" i="3"/>
  <c r="N22" i="3" s="1"/>
  <c r="O22" i="3" s="1"/>
  <c r="Q21" i="3"/>
  <c r="P21" i="3"/>
  <c r="K21" i="3"/>
  <c r="J21" i="3"/>
  <c r="R20" i="3"/>
  <c r="Q20" i="3"/>
  <c r="P20" i="3"/>
  <c r="K20" i="3"/>
  <c r="J20" i="3"/>
  <c r="R19" i="3"/>
  <c r="Q19" i="3"/>
  <c r="P19" i="3"/>
  <c r="K19" i="3"/>
  <c r="J19" i="3"/>
  <c r="R18" i="3"/>
  <c r="Q18" i="3"/>
  <c r="P18" i="3"/>
  <c r="K18" i="3"/>
  <c r="J18" i="3"/>
  <c r="R17" i="3"/>
  <c r="Q17" i="3"/>
  <c r="P17" i="3"/>
  <c r="K17" i="3"/>
  <c r="J17" i="3"/>
  <c r="R16" i="3"/>
  <c r="Q16" i="3"/>
  <c r="P16" i="3"/>
  <c r="K16" i="3"/>
  <c r="N16" i="3" s="1"/>
  <c r="O16" i="3" s="1"/>
  <c r="J16" i="3"/>
  <c r="R15" i="3"/>
  <c r="Q15" i="3"/>
  <c r="P15" i="3"/>
  <c r="K15" i="3"/>
  <c r="J15" i="3"/>
  <c r="R14" i="3"/>
  <c r="Q14" i="3"/>
  <c r="P14" i="3"/>
  <c r="K14" i="3"/>
  <c r="J14" i="3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R13" i="3"/>
  <c r="Q13" i="3"/>
  <c r="Q65" i="3" s="1"/>
  <c r="P13" i="3"/>
  <c r="K13" i="3"/>
  <c r="J13" i="3"/>
  <c r="N13" i="3" l="1"/>
  <c r="J65" i="3"/>
  <c r="R65" i="3"/>
  <c r="N19" i="3"/>
  <c r="O19" i="3" s="1"/>
  <c r="S21" i="3"/>
  <c r="N29" i="3"/>
  <c r="O29" i="3" s="1"/>
  <c r="S31" i="3"/>
  <c r="N36" i="3"/>
  <c r="O36" i="3" s="1"/>
  <c r="S43" i="3"/>
  <c r="S28" i="3"/>
  <c r="S40" i="3"/>
  <c r="S61" i="3"/>
  <c r="K65" i="3"/>
  <c r="P65" i="3"/>
  <c r="N14" i="3"/>
  <c r="O14" i="3" s="1"/>
  <c r="N23" i="3"/>
  <c r="O23" i="3" s="1"/>
  <c r="S25" i="3"/>
  <c r="S37" i="3"/>
  <c r="N42" i="3"/>
  <c r="O42" i="3" s="1"/>
  <c r="N58" i="3"/>
  <c r="O58" i="3" s="1"/>
  <c r="S62" i="3"/>
  <c r="N25" i="3"/>
  <c r="O25" i="3" s="1"/>
  <c r="N48" i="3"/>
  <c r="O48" i="3" s="1"/>
  <c r="S49" i="3"/>
  <c r="N51" i="3"/>
  <c r="O51" i="3" s="1"/>
  <c r="S52" i="3"/>
  <c r="N17" i="3"/>
  <c r="O17" i="3" s="1"/>
  <c r="N20" i="3"/>
  <c r="O20" i="3" s="1"/>
  <c r="N54" i="3"/>
  <c r="O54" i="3" s="1"/>
  <c r="S55" i="3"/>
  <c r="N57" i="3"/>
  <c r="O57" i="3" s="1"/>
  <c r="S58" i="3"/>
  <c r="S60" i="3"/>
  <c r="N61" i="3"/>
  <c r="O61" i="3" s="1"/>
  <c r="N15" i="3"/>
  <c r="O15" i="3" s="1"/>
  <c r="N18" i="3"/>
  <c r="O18" i="3" s="1"/>
  <c r="N21" i="3"/>
  <c r="O21" i="3" s="1"/>
  <c r="N28" i="3"/>
  <c r="O28" i="3" s="1"/>
  <c r="S57" i="3"/>
  <c r="N60" i="3"/>
  <c r="O60" i="3" s="1"/>
  <c r="S24" i="3"/>
  <c r="S27" i="3"/>
  <c r="S30" i="3"/>
  <c r="N31" i="3"/>
  <c r="O31" i="3" s="1"/>
  <c r="N35" i="3"/>
  <c r="O35" i="3" s="1"/>
  <c r="S36" i="3"/>
  <c r="N38" i="3"/>
  <c r="O38" i="3" s="1"/>
  <c r="S39" i="3"/>
  <c r="N41" i="3"/>
  <c r="O41" i="3" s="1"/>
  <c r="S42" i="3"/>
  <c r="N44" i="3"/>
  <c r="O44" i="3" s="1"/>
  <c r="S45" i="3"/>
  <c r="N47" i="3"/>
  <c r="O47" i="3" s="1"/>
  <c r="S48" i="3"/>
  <c r="N50" i="3"/>
  <c r="O50" i="3" s="1"/>
  <c r="S51" i="3"/>
  <c r="N53" i="3"/>
  <c r="O53" i="3" s="1"/>
  <c r="S54" i="3"/>
  <c r="N56" i="3"/>
  <c r="O56" i="3" s="1"/>
  <c r="S14" i="3"/>
  <c r="S17" i="3"/>
  <c r="S20" i="3"/>
  <c r="S23" i="3"/>
  <c r="N24" i="3"/>
  <c r="O24" i="3" s="1"/>
  <c r="S26" i="3"/>
  <c r="N27" i="3"/>
  <c r="O27" i="3" s="1"/>
  <c r="S29" i="3"/>
  <c r="N30" i="3"/>
  <c r="O30" i="3" s="1"/>
  <c r="S32" i="3"/>
  <c r="N33" i="3"/>
  <c r="O33" i="3" s="1"/>
  <c r="S35" i="3"/>
  <c r="N37" i="3"/>
  <c r="O37" i="3" s="1"/>
  <c r="S38" i="3"/>
  <c r="N40" i="3"/>
  <c r="O40" i="3" s="1"/>
  <c r="S41" i="3"/>
  <c r="N43" i="3"/>
  <c r="O43" i="3" s="1"/>
  <c r="S44" i="3"/>
  <c r="N46" i="3"/>
  <c r="O46" i="3" s="1"/>
  <c r="S47" i="3"/>
  <c r="N49" i="3"/>
  <c r="O49" i="3" s="1"/>
  <c r="S50" i="3"/>
  <c r="N52" i="3"/>
  <c r="O52" i="3" s="1"/>
  <c r="S53" i="3"/>
  <c r="N55" i="3"/>
  <c r="O55" i="3" s="1"/>
  <c r="S56" i="3"/>
  <c r="O13" i="3"/>
  <c r="S15" i="3"/>
  <c r="S18" i="3"/>
  <c r="N34" i="3"/>
  <c r="O34" i="3" s="1"/>
  <c r="S16" i="3"/>
  <c r="S19" i="3"/>
  <c r="S13" i="3"/>
  <c r="S65" i="3" s="1"/>
  <c r="H64" i="2"/>
  <c r="O65" i="3" l="1"/>
  <c r="N65" i="3"/>
  <c r="M64" i="2"/>
  <c r="L64" i="2"/>
  <c r="I64" i="2"/>
  <c r="R62" i="2"/>
  <c r="Q62" i="2"/>
  <c r="P62" i="2"/>
  <c r="S62" i="2" s="1"/>
  <c r="N62" i="2"/>
  <c r="O62" i="2" s="1"/>
  <c r="K62" i="2"/>
  <c r="J62" i="2"/>
  <c r="R61" i="2"/>
  <c r="Q61" i="2"/>
  <c r="P61" i="2"/>
  <c r="K61" i="2"/>
  <c r="J61" i="2"/>
  <c r="R60" i="2"/>
  <c r="Q60" i="2"/>
  <c r="P60" i="2"/>
  <c r="K60" i="2"/>
  <c r="J60" i="2"/>
  <c r="R59" i="2"/>
  <c r="Q59" i="2"/>
  <c r="P59" i="2"/>
  <c r="S59" i="2" s="1"/>
  <c r="N59" i="2"/>
  <c r="O59" i="2" s="1"/>
  <c r="K59" i="2"/>
  <c r="J59" i="2"/>
  <c r="S58" i="2"/>
  <c r="Q58" i="2"/>
  <c r="P58" i="2"/>
  <c r="K58" i="2"/>
  <c r="J58" i="2"/>
  <c r="N58" i="2" s="1"/>
  <c r="O58" i="2" s="1"/>
  <c r="R57" i="2"/>
  <c r="Q57" i="2"/>
  <c r="P57" i="2"/>
  <c r="K57" i="2"/>
  <c r="J57" i="2"/>
  <c r="R56" i="2"/>
  <c r="Q56" i="2"/>
  <c r="P56" i="2"/>
  <c r="S56" i="2" s="1"/>
  <c r="K56" i="2"/>
  <c r="J56" i="2"/>
  <c r="R55" i="2"/>
  <c r="Q55" i="2"/>
  <c r="P55" i="2"/>
  <c r="K55" i="2"/>
  <c r="J55" i="2"/>
  <c r="R54" i="2"/>
  <c r="Q54" i="2"/>
  <c r="P54" i="2"/>
  <c r="K54" i="2"/>
  <c r="J54" i="2"/>
  <c r="N54" i="2" s="1"/>
  <c r="O54" i="2" s="1"/>
  <c r="R53" i="2"/>
  <c r="Q53" i="2"/>
  <c r="P53" i="2"/>
  <c r="K53" i="2"/>
  <c r="J53" i="2"/>
  <c r="R52" i="2"/>
  <c r="Q52" i="2"/>
  <c r="P52" i="2"/>
  <c r="S52" i="2" s="1"/>
  <c r="K52" i="2"/>
  <c r="J52" i="2"/>
  <c r="N52" i="2" s="1"/>
  <c r="O52" i="2" s="1"/>
  <c r="R51" i="2"/>
  <c r="Q51" i="2"/>
  <c r="P51" i="2"/>
  <c r="K51" i="2"/>
  <c r="J51" i="2"/>
  <c r="R50" i="2"/>
  <c r="Q50" i="2"/>
  <c r="P50" i="2"/>
  <c r="K50" i="2"/>
  <c r="J50" i="2"/>
  <c r="N50" i="2" s="1"/>
  <c r="O50" i="2" s="1"/>
  <c r="R49" i="2"/>
  <c r="Q49" i="2"/>
  <c r="P49" i="2"/>
  <c r="K49" i="2"/>
  <c r="J49" i="2"/>
  <c r="R48" i="2"/>
  <c r="Q48" i="2"/>
  <c r="P48" i="2"/>
  <c r="S48" i="2" s="1"/>
  <c r="K48" i="2"/>
  <c r="J48" i="2"/>
  <c r="N48" i="2" s="1"/>
  <c r="O48" i="2" s="1"/>
  <c r="R47" i="2"/>
  <c r="Q47" i="2"/>
  <c r="P47" i="2"/>
  <c r="K47" i="2"/>
  <c r="J47" i="2"/>
  <c r="R46" i="2"/>
  <c r="Q46" i="2"/>
  <c r="P46" i="2"/>
  <c r="K46" i="2"/>
  <c r="J46" i="2"/>
  <c r="N46" i="2" s="1"/>
  <c r="O46" i="2" s="1"/>
  <c r="R45" i="2"/>
  <c r="Q45" i="2"/>
  <c r="P45" i="2"/>
  <c r="K45" i="2"/>
  <c r="J45" i="2"/>
  <c r="R44" i="2"/>
  <c r="Q44" i="2"/>
  <c r="P44" i="2"/>
  <c r="S44" i="2" s="1"/>
  <c r="K44" i="2"/>
  <c r="J44" i="2"/>
  <c r="N44" i="2" s="1"/>
  <c r="O44" i="2" s="1"/>
  <c r="R43" i="2"/>
  <c r="Q43" i="2"/>
  <c r="P43" i="2"/>
  <c r="K43" i="2"/>
  <c r="J43" i="2"/>
  <c r="R42" i="2"/>
  <c r="Q42" i="2"/>
  <c r="P42" i="2"/>
  <c r="K42" i="2"/>
  <c r="J42" i="2"/>
  <c r="N42" i="2" s="1"/>
  <c r="O42" i="2" s="1"/>
  <c r="R41" i="2"/>
  <c r="Q41" i="2"/>
  <c r="P41" i="2"/>
  <c r="K41" i="2"/>
  <c r="J41" i="2"/>
  <c r="R40" i="2"/>
  <c r="Q40" i="2"/>
  <c r="P40" i="2"/>
  <c r="S40" i="2" s="1"/>
  <c r="K40" i="2"/>
  <c r="J40" i="2"/>
  <c r="N40" i="2" s="1"/>
  <c r="O40" i="2" s="1"/>
  <c r="R39" i="2"/>
  <c r="Q39" i="2"/>
  <c r="P39" i="2"/>
  <c r="K39" i="2"/>
  <c r="J39" i="2"/>
  <c r="R38" i="2"/>
  <c r="Q38" i="2"/>
  <c r="P38" i="2"/>
  <c r="K38" i="2"/>
  <c r="J38" i="2"/>
  <c r="N38" i="2" s="1"/>
  <c r="O38" i="2" s="1"/>
  <c r="R37" i="2"/>
  <c r="Q37" i="2"/>
  <c r="P37" i="2"/>
  <c r="K37" i="2"/>
  <c r="J37" i="2"/>
  <c r="R36" i="2"/>
  <c r="Q36" i="2"/>
  <c r="P36" i="2"/>
  <c r="S36" i="2" s="1"/>
  <c r="K36" i="2"/>
  <c r="J36" i="2"/>
  <c r="N36" i="2" s="1"/>
  <c r="O36" i="2" s="1"/>
  <c r="R35" i="2"/>
  <c r="Q35" i="2"/>
  <c r="P35" i="2"/>
  <c r="K35" i="2"/>
  <c r="J35" i="2"/>
  <c r="R34" i="2"/>
  <c r="Q34" i="2"/>
  <c r="P34" i="2"/>
  <c r="K34" i="2"/>
  <c r="J34" i="2"/>
  <c r="N34" i="2" s="1"/>
  <c r="O34" i="2" s="1"/>
  <c r="Q33" i="2"/>
  <c r="P33" i="2"/>
  <c r="S33" i="2" s="1"/>
  <c r="K33" i="2"/>
  <c r="J33" i="2"/>
  <c r="N33" i="2" s="1"/>
  <c r="O33" i="2" s="1"/>
  <c r="R32" i="2"/>
  <c r="Q32" i="2"/>
  <c r="P32" i="2"/>
  <c r="K32" i="2"/>
  <c r="N32" i="2" s="1"/>
  <c r="O32" i="2" s="1"/>
  <c r="J32" i="2"/>
  <c r="R31" i="2"/>
  <c r="Q31" i="2"/>
  <c r="P31" i="2"/>
  <c r="K31" i="2"/>
  <c r="J31" i="2"/>
  <c r="N31" i="2" s="1"/>
  <c r="O31" i="2" s="1"/>
  <c r="R30" i="2"/>
  <c r="Q30" i="2"/>
  <c r="P30" i="2"/>
  <c r="S30" i="2" s="1"/>
  <c r="K30" i="2"/>
  <c r="N30" i="2" s="1"/>
  <c r="O30" i="2" s="1"/>
  <c r="J30" i="2"/>
  <c r="R29" i="2"/>
  <c r="Q29" i="2"/>
  <c r="P29" i="2"/>
  <c r="K29" i="2"/>
  <c r="J29" i="2"/>
  <c r="N29" i="2" s="1"/>
  <c r="O29" i="2" s="1"/>
  <c r="R28" i="2"/>
  <c r="Q28" i="2"/>
  <c r="P28" i="2"/>
  <c r="S28" i="2" s="1"/>
  <c r="K28" i="2"/>
  <c r="N28" i="2" s="1"/>
  <c r="O28" i="2" s="1"/>
  <c r="J28" i="2"/>
  <c r="R27" i="2"/>
  <c r="Q27" i="2"/>
  <c r="P27" i="2"/>
  <c r="K27" i="2"/>
  <c r="J27" i="2"/>
  <c r="N27" i="2" s="1"/>
  <c r="O27" i="2" s="1"/>
  <c r="R26" i="2"/>
  <c r="Q26" i="2"/>
  <c r="P26" i="2"/>
  <c r="K26" i="2"/>
  <c r="J26" i="2"/>
  <c r="N26" i="2" s="1"/>
  <c r="O26" i="2" s="1"/>
  <c r="R25" i="2"/>
  <c r="Q25" i="2"/>
  <c r="P25" i="2"/>
  <c r="K25" i="2"/>
  <c r="J25" i="2"/>
  <c r="N25" i="2" s="1"/>
  <c r="O25" i="2" s="1"/>
  <c r="R24" i="2"/>
  <c r="Q24" i="2"/>
  <c r="P24" i="2"/>
  <c r="S24" i="2" s="1"/>
  <c r="K24" i="2"/>
  <c r="N24" i="2" s="1"/>
  <c r="O24" i="2" s="1"/>
  <c r="J24" i="2"/>
  <c r="R23" i="2"/>
  <c r="Q23" i="2"/>
  <c r="P23" i="2"/>
  <c r="K23" i="2"/>
  <c r="J23" i="2"/>
  <c r="N23" i="2" s="1"/>
  <c r="O23" i="2" s="1"/>
  <c r="R22" i="2"/>
  <c r="Q22" i="2"/>
  <c r="P22" i="2"/>
  <c r="S22" i="2" s="1"/>
  <c r="K22" i="2"/>
  <c r="J22" i="2"/>
  <c r="N22" i="2" s="1"/>
  <c r="O22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Q21" i="2"/>
  <c r="P21" i="2"/>
  <c r="S21" i="2" s="1"/>
  <c r="K21" i="2"/>
  <c r="J21" i="2"/>
  <c r="R20" i="2"/>
  <c r="Q20" i="2"/>
  <c r="P20" i="2"/>
  <c r="K20" i="2"/>
  <c r="J20" i="2"/>
  <c r="R19" i="2"/>
  <c r="Q19" i="2"/>
  <c r="P19" i="2"/>
  <c r="S19" i="2" s="1"/>
  <c r="K19" i="2"/>
  <c r="J19" i="2"/>
  <c r="R18" i="2"/>
  <c r="Q18" i="2"/>
  <c r="P18" i="2"/>
  <c r="K18" i="2"/>
  <c r="J18" i="2"/>
  <c r="R17" i="2"/>
  <c r="R64" i="2" s="1"/>
  <c r="Q17" i="2"/>
  <c r="P17" i="2"/>
  <c r="K17" i="2"/>
  <c r="J17" i="2"/>
  <c r="J64" i="2" s="1"/>
  <c r="R16" i="2"/>
  <c r="Q16" i="2"/>
  <c r="P16" i="2"/>
  <c r="K16" i="2"/>
  <c r="J16" i="2"/>
  <c r="R15" i="2"/>
  <c r="Q15" i="2"/>
  <c r="P15" i="2"/>
  <c r="S15" i="2" s="1"/>
  <c r="K15" i="2"/>
  <c r="J15" i="2"/>
  <c r="S14" i="2"/>
  <c r="R14" i="2"/>
  <c r="Q14" i="2"/>
  <c r="P14" i="2"/>
  <c r="K14" i="2"/>
  <c r="J14" i="2"/>
  <c r="B14" i="2"/>
  <c r="B15" i="2" s="1"/>
  <c r="B16" i="2" s="1"/>
  <c r="B17" i="2" s="1"/>
  <c r="B18" i="2" s="1"/>
  <c r="B19" i="2" s="1"/>
  <c r="B20" i="2" s="1"/>
  <c r="B21" i="2" s="1"/>
  <c r="R13" i="2"/>
  <c r="Q13" i="2"/>
  <c r="Q64" i="2" s="1"/>
  <c r="P13" i="2"/>
  <c r="P64" i="2" s="1"/>
  <c r="K13" i="2"/>
  <c r="K64" i="2" s="1"/>
  <c r="J13" i="2"/>
  <c r="N15" i="2" l="1"/>
  <c r="O15" i="2" s="1"/>
  <c r="S16" i="2"/>
  <c r="S20" i="2"/>
  <c r="N35" i="2"/>
  <c r="O35" i="2" s="1"/>
  <c r="S37" i="2"/>
  <c r="N39" i="2"/>
  <c r="O39" i="2" s="1"/>
  <c r="S41" i="2"/>
  <c r="N43" i="2"/>
  <c r="O43" i="2" s="1"/>
  <c r="S45" i="2"/>
  <c r="N47" i="2"/>
  <c r="O47" i="2" s="1"/>
  <c r="S49" i="2"/>
  <c r="N51" i="2"/>
  <c r="O51" i="2" s="1"/>
  <c r="S53" i="2"/>
  <c r="N55" i="2"/>
  <c r="O55" i="2" s="1"/>
  <c r="S57" i="2"/>
  <c r="S60" i="2"/>
  <c r="N61" i="2"/>
  <c r="O61" i="2" s="1"/>
  <c r="S17" i="2"/>
  <c r="S25" i="2"/>
  <c r="S27" i="2"/>
  <c r="S31" i="2"/>
  <c r="S34" i="2"/>
  <c r="S38" i="2"/>
  <c r="S42" i="2"/>
  <c r="S46" i="2"/>
  <c r="S50" i="2"/>
  <c r="S54" i="2"/>
  <c r="N56" i="2"/>
  <c r="O56" i="2" s="1"/>
  <c r="S61" i="2"/>
  <c r="N14" i="2"/>
  <c r="O14" i="2" s="1"/>
  <c r="S18" i="2"/>
  <c r="S35" i="2"/>
  <c r="N37" i="2"/>
  <c r="O37" i="2" s="1"/>
  <c r="S39" i="2"/>
  <c r="N41" i="2"/>
  <c r="O41" i="2" s="1"/>
  <c r="S43" i="2"/>
  <c r="N45" i="2"/>
  <c r="O45" i="2" s="1"/>
  <c r="S47" i="2"/>
  <c r="N49" i="2"/>
  <c r="O49" i="2" s="1"/>
  <c r="S51" i="2"/>
  <c r="N53" i="2"/>
  <c r="O53" i="2" s="1"/>
  <c r="S55" i="2"/>
  <c r="N57" i="2"/>
  <c r="O57" i="2" s="1"/>
  <c r="N60" i="2"/>
  <c r="O60" i="2" s="1"/>
  <c r="N13" i="2"/>
  <c r="S13" i="2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S23" i="2"/>
  <c r="S26" i="2"/>
  <c r="S29" i="2"/>
  <c r="S32" i="2"/>
  <c r="M59" i="1"/>
  <c r="L59" i="1"/>
  <c r="I59" i="1"/>
  <c r="H59" i="1"/>
  <c r="S64" i="2" l="1"/>
  <c r="N64" i="2"/>
  <c r="O13" i="2"/>
  <c r="O64" i="2" s="1"/>
  <c r="Q58" i="1"/>
  <c r="P58" i="1"/>
  <c r="K58" i="1"/>
  <c r="J58" i="1"/>
  <c r="R57" i="1"/>
  <c r="Q57" i="1"/>
  <c r="P57" i="1"/>
  <c r="K57" i="1"/>
  <c r="N57" i="1" s="1"/>
  <c r="O57" i="1" s="1"/>
  <c r="J57" i="1"/>
  <c r="S58" i="1" l="1"/>
  <c r="N58" i="1"/>
  <c r="O58" i="1" s="1"/>
  <c r="S57" i="1"/>
  <c r="R56" i="1" l="1"/>
  <c r="Q56" i="1"/>
  <c r="P56" i="1"/>
  <c r="K56" i="1"/>
  <c r="N56" i="1" s="1"/>
  <c r="O56" i="1" s="1"/>
  <c r="J56" i="1"/>
  <c r="R55" i="1"/>
  <c r="Q55" i="1"/>
  <c r="P55" i="1"/>
  <c r="K55" i="1"/>
  <c r="J55" i="1"/>
  <c r="R54" i="1"/>
  <c r="Q54" i="1"/>
  <c r="P54" i="1"/>
  <c r="K54" i="1"/>
  <c r="J54" i="1"/>
  <c r="R53" i="1"/>
  <c r="Q53" i="1"/>
  <c r="P53" i="1"/>
  <c r="K53" i="1"/>
  <c r="J53" i="1"/>
  <c r="R52" i="1"/>
  <c r="Q52" i="1"/>
  <c r="P52" i="1"/>
  <c r="K52" i="1"/>
  <c r="J52" i="1"/>
  <c r="R51" i="1"/>
  <c r="Q51" i="1"/>
  <c r="P51" i="1"/>
  <c r="S51" i="1" s="1"/>
  <c r="K51" i="1"/>
  <c r="J51" i="1"/>
  <c r="R50" i="1"/>
  <c r="Q50" i="1"/>
  <c r="P50" i="1"/>
  <c r="K50" i="1"/>
  <c r="J50" i="1"/>
  <c r="R49" i="1"/>
  <c r="Q49" i="1"/>
  <c r="P49" i="1"/>
  <c r="K49" i="1"/>
  <c r="J49" i="1"/>
  <c r="R48" i="1"/>
  <c r="Q48" i="1"/>
  <c r="P48" i="1"/>
  <c r="S48" i="1" s="1"/>
  <c r="K48" i="1"/>
  <c r="J48" i="1"/>
  <c r="R47" i="1"/>
  <c r="Q47" i="1"/>
  <c r="P47" i="1"/>
  <c r="K47" i="1"/>
  <c r="N47" i="1" s="1"/>
  <c r="O47" i="1" s="1"/>
  <c r="J47" i="1"/>
  <c r="R46" i="1"/>
  <c r="Q46" i="1"/>
  <c r="P46" i="1"/>
  <c r="K46" i="1"/>
  <c r="J46" i="1"/>
  <c r="R45" i="1"/>
  <c r="Q45" i="1"/>
  <c r="P45" i="1"/>
  <c r="K45" i="1"/>
  <c r="J45" i="1"/>
  <c r="R44" i="1"/>
  <c r="Q44" i="1"/>
  <c r="P44" i="1"/>
  <c r="N44" i="1"/>
  <c r="O44" i="1" s="1"/>
  <c r="K44" i="1"/>
  <c r="J44" i="1"/>
  <c r="R43" i="1"/>
  <c r="Q43" i="1"/>
  <c r="P43" i="1"/>
  <c r="K43" i="1"/>
  <c r="J43" i="1"/>
  <c r="R42" i="1"/>
  <c r="Q42" i="1"/>
  <c r="P42" i="1"/>
  <c r="K42" i="1"/>
  <c r="J42" i="1"/>
  <c r="R41" i="1"/>
  <c r="Q41" i="1"/>
  <c r="P41" i="1"/>
  <c r="S41" i="1" s="1"/>
  <c r="K41" i="1"/>
  <c r="J41" i="1"/>
  <c r="R40" i="1"/>
  <c r="Q40" i="1"/>
  <c r="P40" i="1"/>
  <c r="K40" i="1"/>
  <c r="J40" i="1"/>
  <c r="R39" i="1"/>
  <c r="Q39" i="1"/>
  <c r="P39" i="1"/>
  <c r="K39" i="1"/>
  <c r="J39" i="1"/>
  <c r="R38" i="1"/>
  <c r="Q38" i="1"/>
  <c r="P38" i="1"/>
  <c r="K38" i="1"/>
  <c r="J38" i="1"/>
  <c r="R37" i="1"/>
  <c r="Q37" i="1"/>
  <c r="P37" i="1"/>
  <c r="K37" i="1"/>
  <c r="J37" i="1"/>
  <c r="R36" i="1"/>
  <c r="Q36" i="1"/>
  <c r="P36" i="1"/>
  <c r="K36" i="1"/>
  <c r="J36" i="1"/>
  <c r="R35" i="1"/>
  <c r="Q35" i="1"/>
  <c r="P35" i="1"/>
  <c r="K35" i="1"/>
  <c r="J35" i="1"/>
  <c r="N35" i="1" s="1"/>
  <c r="O35" i="1" s="1"/>
  <c r="R34" i="1"/>
  <c r="Q34" i="1"/>
  <c r="P34" i="1"/>
  <c r="K34" i="1"/>
  <c r="J34" i="1"/>
  <c r="Q33" i="1"/>
  <c r="S33" i="1" s="1"/>
  <c r="P33" i="1"/>
  <c r="K33" i="1"/>
  <c r="J33" i="1"/>
  <c r="R32" i="1"/>
  <c r="Q32" i="1"/>
  <c r="P32" i="1"/>
  <c r="K32" i="1"/>
  <c r="J32" i="1"/>
  <c r="R31" i="1"/>
  <c r="Q31" i="1"/>
  <c r="P31" i="1"/>
  <c r="K31" i="1"/>
  <c r="J31" i="1"/>
  <c r="R30" i="1"/>
  <c r="Q30" i="1"/>
  <c r="P30" i="1"/>
  <c r="K30" i="1"/>
  <c r="J30" i="1"/>
  <c r="R29" i="1"/>
  <c r="Q29" i="1"/>
  <c r="P29" i="1"/>
  <c r="K29" i="1"/>
  <c r="J29" i="1"/>
  <c r="R28" i="1"/>
  <c r="Q28" i="1"/>
  <c r="P28" i="1"/>
  <c r="S28" i="1" s="1"/>
  <c r="K28" i="1"/>
  <c r="J28" i="1"/>
  <c r="R27" i="1"/>
  <c r="Q27" i="1"/>
  <c r="P27" i="1"/>
  <c r="K27" i="1"/>
  <c r="J27" i="1"/>
  <c r="R26" i="1"/>
  <c r="Q26" i="1"/>
  <c r="P26" i="1"/>
  <c r="K26" i="1"/>
  <c r="J26" i="1"/>
  <c r="R25" i="1"/>
  <c r="Q25" i="1"/>
  <c r="P25" i="1"/>
  <c r="K25" i="1"/>
  <c r="J25" i="1"/>
  <c r="R24" i="1"/>
  <c r="Q24" i="1"/>
  <c r="P24" i="1"/>
  <c r="K24" i="1"/>
  <c r="J24" i="1"/>
  <c r="R23" i="1"/>
  <c r="Q23" i="1"/>
  <c r="P23" i="1"/>
  <c r="K23" i="1"/>
  <c r="J23" i="1"/>
  <c r="R22" i="1"/>
  <c r="Q22" i="1"/>
  <c r="P22" i="1"/>
  <c r="K22" i="1"/>
  <c r="J22" i="1"/>
  <c r="N22" i="1" s="1"/>
  <c r="O22" i="1" s="1"/>
  <c r="Q21" i="1"/>
  <c r="P21" i="1"/>
  <c r="K21" i="1"/>
  <c r="J21" i="1"/>
  <c r="R20" i="1"/>
  <c r="Q20" i="1"/>
  <c r="P20" i="1"/>
  <c r="K20" i="1"/>
  <c r="J20" i="1"/>
  <c r="R19" i="1"/>
  <c r="Q19" i="1"/>
  <c r="P19" i="1"/>
  <c r="K19" i="1"/>
  <c r="J19" i="1"/>
  <c r="R18" i="1"/>
  <c r="Q18" i="1"/>
  <c r="P18" i="1"/>
  <c r="K18" i="1"/>
  <c r="J18" i="1"/>
  <c r="N18" i="1" s="1"/>
  <c r="O18" i="1" s="1"/>
  <c r="R17" i="1"/>
  <c r="Q17" i="1"/>
  <c r="P17" i="1"/>
  <c r="K17" i="1"/>
  <c r="J17" i="1"/>
  <c r="R16" i="1"/>
  <c r="Q16" i="1"/>
  <c r="P16" i="1"/>
  <c r="K16" i="1"/>
  <c r="J16" i="1"/>
  <c r="N16" i="1" s="1"/>
  <c r="O16" i="1" s="1"/>
  <c r="R15" i="1"/>
  <c r="Q15" i="1"/>
  <c r="P15" i="1"/>
  <c r="K15" i="1"/>
  <c r="J15" i="1"/>
  <c r="R14" i="1"/>
  <c r="Q14" i="1"/>
  <c r="P14" i="1"/>
  <c r="K14" i="1"/>
  <c r="J14" i="1"/>
  <c r="N14" i="1" s="1"/>
  <c r="O14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R13" i="1"/>
  <c r="Q13" i="1"/>
  <c r="P13" i="1"/>
  <c r="K13" i="1"/>
  <c r="K59" i="1" s="1"/>
  <c r="J13" i="1"/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29" i="1"/>
  <c r="P59" i="1"/>
  <c r="N20" i="1"/>
  <c r="O20" i="1" s="1"/>
  <c r="N34" i="1"/>
  <c r="O34" i="1" s="1"/>
  <c r="N53" i="1"/>
  <c r="O53" i="1" s="1"/>
  <c r="Q59" i="1"/>
  <c r="N43" i="1"/>
  <c r="O43" i="1" s="1"/>
  <c r="S45" i="1"/>
  <c r="N50" i="1"/>
  <c r="O50" i="1" s="1"/>
  <c r="N13" i="1"/>
  <c r="J59" i="1"/>
  <c r="R59" i="1"/>
  <c r="N15" i="1"/>
  <c r="O15" i="1" s="1"/>
  <c r="S21" i="1"/>
  <c r="N41" i="1"/>
  <c r="O41" i="1" s="1"/>
  <c r="S54" i="1"/>
  <c r="N19" i="1"/>
  <c r="O19" i="1" s="1"/>
  <c r="S27" i="1"/>
  <c r="N28" i="1"/>
  <c r="O28" i="1" s="1"/>
  <c r="S31" i="1"/>
  <c r="N32" i="1"/>
  <c r="O32" i="1" s="1"/>
  <c r="N39" i="1"/>
  <c r="O39" i="1" s="1"/>
  <c r="S40" i="1"/>
  <c r="S16" i="1"/>
  <c r="N17" i="1"/>
  <c r="O17" i="1" s="1"/>
  <c r="S23" i="1"/>
  <c r="N24" i="1"/>
  <c r="O24" i="1" s="1"/>
  <c r="N27" i="1"/>
  <c r="O27" i="1" s="1"/>
  <c r="N30" i="1"/>
  <c r="O30" i="1" s="1"/>
  <c r="S36" i="1"/>
  <c r="N38" i="1"/>
  <c r="O38" i="1" s="1"/>
  <c r="S22" i="1"/>
  <c r="S26" i="1"/>
  <c r="S29" i="1"/>
  <c r="S30" i="1"/>
  <c r="S34" i="1"/>
  <c r="S35" i="1"/>
  <c r="N37" i="1"/>
  <c r="O37" i="1" s="1"/>
  <c r="S39" i="1"/>
  <c r="N42" i="1"/>
  <c r="O42" i="1" s="1"/>
  <c r="S43" i="1"/>
  <c r="S44" i="1"/>
  <c r="N46" i="1"/>
  <c r="O46" i="1" s="1"/>
  <c r="S47" i="1"/>
  <c r="N49" i="1"/>
  <c r="O49" i="1" s="1"/>
  <c r="S50" i="1"/>
  <c r="N52" i="1"/>
  <c r="O52" i="1" s="1"/>
  <c r="S53" i="1"/>
  <c r="N55" i="1"/>
  <c r="O55" i="1" s="1"/>
  <c r="S19" i="1"/>
  <c r="N21" i="1"/>
  <c r="O21" i="1" s="1"/>
  <c r="S24" i="1"/>
  <c r="N25" i="1"/>
  <c r="O25" i="1" s="1"/>
  <c r="S25" i="1"/>
  <c r="N29" i="1"/>
  <c r="O29" i="1" s="1"/>
  <c r="S32" i="1"/>
  <c r="N33" i="1"/>
  <c r="O33" i="1" s="1"/>
  <c r="N36" i="1"/>
  <c r="O36" i="1" s="1"/>
  <c r="S37" i="1"/>
  <c r="S38" i="1"/>
  <c r="N40" i="1"/>
  <c r="O40" i="1" s="1"/>
  <c r="S42" i="1"/>
  <c r="N45" i="1"/>
  <c r="O45" i="1" s="1"/>
  <c r="S46" i="1"/>
  <c r="N48" i="1"/>
  <c r="O48" i="1" s="1"/>
  <c r="S49" i="1"/>
  <c r="N51" i="1"/>
  <c r="O51" i="1" s="1"/>
  <c r="S52" i="1"/>
  <c r="N54" i="1"/>
  <c r="O54" i="1" s="1"/>
  <c r="S55" i="1"/>
  <c r="S15" i="1"/>
  <c r="S18" i="1"/>
  <c r="S14" i="1"/>
  <c r="S17" i="1"/>
  <c r="S20" i="1"/>
  <c r="N23" i="1"/>
  <c r="O23" i="1" s="1"/>
  <c r="N26" i="1"/>
  <c r="O26" i="1" s="1"/>
  <c r="N31" i="1"/>
  <c r="O31" i="1" s="1"/>
  <c r="S56" i="1"/>
  <c r="S13" i="1"/>
  <c r="S59" i="1" s="1"/>
  <c r="O13" i="1" l="1"/>
  <c r="O59" i="1" s="1"/>
  <c r="N59" i="1"/>
</calcChain>
</file>

<file path=xl/sharedStrings.xml><?xml version="1.0" encoding="utf-8"?>
<sst xmlns="http://schemas.openxmlformats.org/spreadsheetml/2006/main" count="2006" uniqueCount="304">
  <si>
    <t>PROYECTO AGROFORESTAL LAS CAÑITAS</t>
  </si>
  <si>
    <t>NOMINA PERSONAL CONTRATADO 2.1.1.2.01</t>
  </si>
  <si>
    <t>Aportes Empleado</t>
  </si>
  <si>
    <t>Aportes Empleador</t>
  </si>
  <si>
    <t>No.</t>
  </si>
  <si>
    <t>Nombre</t>
  </si>
  <si>
    <t xml:space="preserve">Cedula </t>
  </si>
  <si>
    <t xml:space="preserve">Numero de Cuenta </t>
  </si>
  <si>
    <t>Cargo</t>
  </si>
  <si>
    <t>Contrato No.</t>
  </si>
  <si>
    <t>Sueldo Bruto</t>
  </si>
  <si>
    <t>Seguro vida</t>
  </si>
  <si>
    <t>SFS 3.04%</t>
  </si>
  <si>
    <t>AFP 2.87%</t>
  </si>
  <si>
    <t>ISR</t>
  </si>
  <si>
    <t>Desc. Dependientes Adicionales</t>
  </si>
  <si>
    <t>Total Aportes</t>
  </si>
  <si>
    <t>Sueldo Neto</t>
  </si>
  <si>
    <t>SFS 7.09%</t>
  </si>
  <si>
    <t>AFP 7.10%</t>
  </si>
  <si>
    <t>ARL 1.1%</t>
  </si>
  <si>
    <t>Denny Alexandro Vicente Angomas</t>
  </si>
  <si>
    <t>01700236498</t>
  </si>
  <si>
    <t>200012830014944</t>
  </si>
  <si>
    <t>Tecnico de Campo</t>
  </si>
  <si>
    <t>SP-0000322-2019</t>
  </si>
  <si>
    <t>Juan Batista Cabral</t>
  </si>
  <si>
    <t>40221651355</t>
  </si>
  <si>
    <t>200010450293325</t>
  </si>
  <si>
    <t>SP-0011871-2019</t>
  </si>
  <si>
    <t>Harold de Los Angeles Cuello Paniagua</t>
  </si>
  <si>
    <t>01700242660</t>
  </si>
  <si>
    <t>200019600305588</t>
  </si>
  <si>
    <t>SP-0013697-2019</t>
  </si>
  <si>
    <t xml:space="preserve">Wilfredo Diaz Custodio </t>
  </si>
  <si>
    <t>04701955066</t>
  </si>
  <si>
    <t>200019600574781</t>
  </si>
  <si>
    <t>Chofer Camión</t>
  </si>
  <si>
    <t>SP-0012908-2019</t>
  </si>
  <si>
    <t>Yeison Enrique Reyes Custodio</t>
  </si>
  <si>
    <t>01700231093</t>
  </si>
  <si>
    <t>200019600748581</t>
  </si>
  <si>
    <t>SP-0024043-2019</t>
  </si>
  <si>
    <t>Roynquel Elixander Corcino De Los Santos</t>
  </si>
  <si>
    <t>10500003941</t>
  </si>
  <si>
    <t>200019600410593</t>
  </si>
  <si>
    <t>SP-0024073-2019</t>
  </si>
  <si>
    <t xml:space="preserve">José Ramón Fernandez De Los Santos </t>
  </si>
  <si>
    <t>01200656401</t>
  </si>
  <si>
    <t>200010301954304</t>
  </si>
  <si>
    <t>Tecnico Electricista y Refrigeración</t>
  </si>
  <si>
    <t>SP-0024217-2019</t>
  </si>
  <si>
    <t>Renso José Martínez Medina</t>
  </si>
  <si>
    <t>00117985978</t>
  </si>
  <si>
    <t>200010301954333</t>
  </si>
  <si>
    <t>SP-0024220-2019</t>
  </si>
  <si>
    <t>Juan Bernardito Hernández Martínez</t>
  </si>
  <si>
    <t>00101256295</t>
  </si>
  <si>
    <t>200012490243786</t>
  </si>
  <si>
    <t>Coordinador de Caminos</t>
  </si>
  <si>
    <t>SP-0032488-2019</t>
  </si>
  <si>
    <t>Emilio Humberto Alcantara Brito</t>
  </si>
  <si>
    <t>07400030560</t>
  </si>
  <si>
    <t>200010730096904</t>
  </si>
  <si>
    <t>Tecnico de Campo MA</t>
  </si>
  <si>
    <t>SP-0032479-2019</t>
  </si>
  <si>
    <t>Victor Gonzalo Ramírez Báez</t>
  </si>
  <si>
    <t>05300267696</t>
  </si>
  <si>
    <t>200019600673181</t>
  </si>
  <si>
    <t>Operador Retropala</t>
  </si>
  <si>
    <t>SP-0024269-2019</t>
  </si>
  <si>
    <t>Frank Feliz Figueroa Santana</t>
  </si>
  <si>
    <t>01000644672</t>
  </si>
  <si>
    <t>200019600836228</t>
  </si>
  <si>
    <t>Operador Greda</t>
  </si>
  <si>
    <t>SP-0026277-2019</t>
  </si>
  <si>
    <t>Mariano Corcino Minyetty</t>
  </si>
  <si>
    <t>01700080276</t>
  </si>
  <si>
    <t>200015400029751</t>
  </si>
  <si>
    <t>Seguridad Coordinador</t>
  </si>
  <si>
    <t>SP-0024743-2019</t>
  </si>
  <si>
    <t>Miguel Reyes Taveras</t>
  </si>
  <si>
    <t>10500006076</t>
  </si>
  <si>
    <t>200019601211662</t>
  </si>
  <si>
    <t>SP-0040952-2019</t>
  </si>
  <si>
    <t>Roben Emy Veloz Ramirez</t>
  </si>
  <si>
    <t>01000795607</t>
  </si>
  <si>
    <t>200019601207523</t>
  </si>
  <si>
    <t>SP-0041043-2019</t>
  </si>
  <si>
    <t>Henry Antonio Ramírez Ramírez</t>
  </si>
  <si>
    <t>01000201895</t>
  </si>
  <si>
    <t>200013480045489</t>
  </si>
  <si>
    <t>SP-0041041-2019</t>
  </si>
  <si>
    <t>Julio Cesar Caraballo</t>
  </si>
  <si>
    <t>01000493930</t>
  </si>
  <si>
    <t>200019601213749</t>
  </si>
  <si>
    <t>SP-0041136-2019</t>
  </si>
  <si>
    <t>Erik Yuverkis Encarnación González</t>
  </si>
  <si>
    <t>01000186930</t>
  </si>
  <si>
    <t>200011602800198</t>
  </si>
  <si>
    <t>SP-0041141-2019</t>
  </si>
  <si>
    <t>Yohan Peña</t>
  </si>
  <si>
    <t>10000081983</t>
  </si>
  <si>
    <t>200011120321912</t>
  </si>
  <si>
    <t>SP-0041162-2019</t>
  </si>
  <si>
    <t>Antonio De Los Santos Geraldo</t>
  </si>
  <si>
    <t>01000230407</t>
  </si>
  <si>
    <t>200019601197597</t>
  </si>
  <si>
    <t>SP-0041174-2019</t>
  </si>
  <si>
    <t>Luciano Bertozzo</t>
  </si>
  <si>
    <t>05500346902</t>
  </si>
  <si>
    <t>200010930194000</t>
  </si>
  <si>
    <t>Coordinador Proyecto Salcedo</t>
  </si>
  <si>
    <t>SP-0038812-2019</t>
  </si>
  <si>
    <t xml:space="preserve">Evangelinex Suero Reynoso </t>
  </si>
  <si>
    <t>01700208604</t>
  </si>
  <si>
    <t>200015400091187</t>
  </si>
  <si>
    <t>Facilitador</t>
  </si>
  <si>
    <t>SP-0026254-2019</t>
  </si>
  <si>
    <t xml:space="preserve">Ariel Vicente De los Santos </t>
  </si>
  <si>
    <t>01700255969</t>
  </si>
  <si>
    <t>200019600608256</t>
  </si>
  <si>
    <t>SP-0026250-2019</t>
  </si>
  <si>
    <t xml:space="preserve">Altagracia Delgado Delgado </t>
  </si>
  <si>
    <t>40211058215</t>
  </si>
  <si>
    <t>200019600613572</t>
  </si>
  <si>
    <t>SP-0026249-2019</t>
  </si>
  <si>
    <t>Richard De Los Santos Ferrera</t>
  </si>
  <si>
    <t>40221353689</t>
  </si>
  <si>
    <t>200013240027779</t>
  </si>
  <si>
    <t>SP-0026243-2019</t>
  </si>
  <si>
    <t xml:space="preserve">Irene Garcia Garcia </t>
  </si>
  <si>
    <t>05300386470</t>
  </si>
  <si>
    <t>200019600597837</t>
  </si>
  <si>
    <t>SP-0026239-2019</t>
  </si>
  <si>
    <t xml:space="preserve">Cruza Dominguez Delgado </t>
  </si>
  <si>
    <t>01700260803</t>
  </si>
  <si>
    <t>200019600620459</t>
  </si>
  <si>
    <t>SP-0026238-2019</t>
  </si>
  <si>
    <t xml:space="preserve">Yissel Vargas Delgado </t>
  </si>
  <si>
    <t>40238091785</t>
  </si>
  <si>
    <t>200019600621445</t>
  </si>
  <si>
    <t>SP-0026233-2019</t>
  </si>
  <si>
    <t>Kenny Osvaldo Almonte Lopez</t>
  </si>
  <si>
    <t>40223458494</t>
  </si>
  <si>
    <t>200010131360684</t>
  </si>
  <si>
    <t>Técnico Georreferenciación</t>
  </si>
  <si>
    <t>SP-0026170-2019</t>
  </si>
  <si>
    <t>Ivan Moises Morales Montero</t>
  </si>
  <si>
    <t>02700389543</t>
  </si>
  <si>
    <t>200019601359626</t>
  </si>
  <si>
    <t>SP-0026171-2019</t>
  </si>
  <si>
    <t>Gustavo Ambrosio Brujan Valdez</t>
  </si>
  <si>
    <t>07100580179</t>
  </si>
  <si>
    <t>200010301558302</t>
  </si>
  <si>
    <t>SP-0026183-2019</t>
  </si>
  <si>
    <t>Erick David Rodriguez Carmona</t>
  </si>
  <si>
    <t>00113978431</t>
  </si>
  <si>
    <t>200011630578503</t>
  </si>
  <si>
    <t>SP-0026185-2019</t>
  </si>
  <si>
    <t>Edward Coste Duran</t>
  </si>
  <si>
    <t>00111072500</t>
  </si>
  <si>
    <t>200010110954716</t>
  </si>
  <si>
    <t>Chofer Georreferenciación</t>
  </si>
  <si>
    <t>SP-0026188-2019</t>
  </si>
  <si>
    <t>Felipe Jose Franco Jaquez</t>
  </si>
  <si>
    <t>40240046710</t>
  </si>
  <si>
    <t>200019601489243</t>
  </si>
  <si>
    <t>Tecnico Santiago Rodriguez</t>
  </si>
  <si>
    <t>SP-0011740-2019</t>
  </si>
  <si>
    <t>Nolvi De Los Santos Fernandez Rodriguez</t>
  </si>
  <si>
    <t>40220761346</t>
  </si>
  <si>
    <t>200019601488873</t>
  </si>
  <si>
    <t>SP-0011744-2019</t>
  </si>
  <si>
    <t>Argenis Arcenio Santana Diaz</t>
  </si>
  <si>
    <t>40220283077</t>
  </si>
  <si>
    <t>200019601486944</t>
  </si>
  <si>
    <t>SP-0011750-2019</t>
  </si>
  <si>
    <t>Jose Rafael Vargas Reyes</t>
  </si>
  <si>
    <t>40223280856</t>
  </si>
  <si>
    <t>200016600039013</t>
  </si>
  <si>
    <t>SP-0011454-2019</t>
  </si>
  <si>
    <t>Angel Peña Jimenez</t>
  </si>
  <si>
    <t>04700671920</t>
  </si>
  <si>
    <t>200012550179216</t>
  </si>
  <si>
    <t>SP-0011741-2019</t>
  </si>
  <si>
    <t>Chery Montero Del Carmen</t>
  </si>
  <si>
    <t>00113022529</t>
  </si>
  <si>
    <t>200019601549585</t>
  </si>
  <si>
    <t>Auxiliar Titulación</t>
  </si>
  <si>
    <t>SP-0012531-2019</t>
  </si>
  <si>
    <t>Anyelo Gerardo Del Rosario Rodriguez</t>
  </si>
  <si>
    <t>22400465369</t>
  </si>
  <si>
    <t>200019601549285</t>
  </si>
  <si>
    <t>Chofer Titulación</t>
  </si>
  <si>
    <t>SP-0012526-2019</t>
  </si>
  <si>
    <t>Leudy Expedito Cruz Viña</t>
  </si>
  <si>
    <t>03105523538</t>
  </si>
  <si>
    <t>200019601847824</t>
  </si>
  <si>
    <t>Ayudante Operador Equipo Pesado LAS PLACETAS</t>
  </si>
  <si>
    <t>SP-0021373-2019</t>
  </si>
  <si>
    <t>Edward Jose Gil Valdez</t>
  </si>
  <si>
    <t>05300433231</t>
  </si>
  <si>
    <t>200019600493548</t>
  </si>
  <si>
    <t>Operador Bulldozers</t>
  </si>
  <si>
    <t>SP-0027443-2019</t>
  </si>
  <si>
    <t>Karolyn Raquel Paulino Baez</t>
  </si>
  <si>
    <t>40220000851</t>
  </si>
  <si>
    <t>200019600055234</t>
  </si>
  <si>
    <t>Dibujante Titulación</t>
  </si>
  <si>
    <t>SP-0027172-2019</t>
  </si>
  <si>
    <t>Ysahah Delgado Ferreras</t>
  </si>
  <si>
    <t>01700213083</t>
  </si>
  <si>
    <t>200019600521447</t>
  </si>
  <si>
    <t>Asistente</t>
  </si>
  <si>
    <t>SP-0044229-2019</t>
  </si>
  <si>
    <t>Licda. Ivonne Martínez</t>
  </si>
  <si>
    <t>Enc. Dpto. Nómina</t>
  </si>
  <si>
    <t>ENERO 2020</t>
  </si>
  <si>
    <t>Jhon Ariel Morfe Villaman</t>
  </si>
  <si>
    <t>00115955080</t>
  </si>
  <si>
    <t>200010302163440</t>
  </si>
  <si>
    <t>Agrimensor</t>
  </si>
  <si>
    <t>SP-0046999-2019</t>
  </si>
  <si>
    <t>Gisselle Lisselotte Beras Vasquez</t>
  </si>
  <si>
    <t>02601463967</t>
  </si>
  <si>
    <t>200019601056877</t>
  </si>
  <si>
    <t>Analista Financiero</t>
  </si>
  <si>
    <t>SP-0046994-2019</t>
  </si>
  <si>
    <t>FEBRERO 2020</t>
  </si>
  <si>
    <t>Glorianny Polanco Orbe</t>
  </si>
  <si>
    <t>40223471653</t>
  </si>
  <si>
    <t>200019602322713</t>
  </si>
  <si>
    <t>Tecnico de Compras</t>
  </si>
  <si>
    <t>SP-0051490-2019</t>
  </si>
  <si>
    <t>Gina Patricia Lizardo Suriel</t>
  </si>
  <si>
    <t>40221823962</t>
  </si>
  <si>
    <t>200013300426736</t>
  </si>
  <si>
    <t>Tecnico de Revision y Control</t>
  </si>
  <si>
    <t>SP-0000288-2020</t>
  </si>
  <si>
    <t>Dayanatt Samantha Estevez Hernandez</t>
  </si>
  <si>
    <t>40224610820</t>
  </si>
  <si>
    <t>200019602352080</t>
  </si>
  <si>
    <t>Tecnico de Contabilidad</t>
  </si>
  <si>
    <t>SP-0051518-2019</t>
  </si>
  <si>
    <t>Marianne Odette Lake Gonzalez</t>
  </si>
  <si>
    <t>40229101684</t>
  </si>
  <si>
    <t>200019601326802</t>
  </si>
  <si>
    <t>Supervisor de Almacen y Suministro</t>
  </si>
  <si>
    <t>SP-0051519-2019</t>
  </si>
  <si>
    <t>MARZO 2020</t>
  </si>
  <si>
    <t>David Joel Brand Ramirez</t>
  </si>
  <si>
    <t>40226554000</t>
  </si>
  <si>
    <t xml:space="preserve">200019601514782 </t>
  </si>
  <si>
    <t>SP-0000675-2020</t>
  </si>
  <si>
    <t>SP-0004475-2020</t>
  </si>
  <si>
    <t>SP-0004491-2020</t>
  </si>
  <si>
    <t>SP-0004496-2020</t>
  </si>
  <si>
    <t>SP-0005018-2020</t>
  </si>
  <si>
    <t>SP-0050612-2019</t>
  </si>
  <si>
    <t>SP-0050640-2019</t>
  </si>
  <si>
    <t>SP-0050662-2019</t>
  </si>
  <si>
    <t>SP-0050671-2019</t>
  </si>
  <si>
    <t>SP-0050738-2019</t>
  </si>
  <si>
    <t>SP-0004579-2020</t>
  </si>
  <si>
    <t>SP-0004592-2020</t>
  </si>
  <si>
    <t>SP-0004601-2020</t>
  </si>
  <si>
    <t>SP-0005024-2020</t>
  </si>
  <si>
    <t>SP-0004603-200</t>
  </si>
  <si>
    <t>ABRIL 2020</t>
  </si>
  <si>
    <t>SP-0006776-2020</t>
  </si>
  <si>
    <t>SP-0006789-2020</t>
  </si>
  <si>
    <t>MAYO 2020</t>
  </si>
  <si>
    <t>Roberto Felix Estrella Tejeda</t>
  </si>
  <si>
    <t>01300495247</t>
  </si>
  <si>
    <t>200012460155007</t>
  </si>
  <si>
    <t>Analista Control y Revision</t>
  </si>
  <si>
    <t>SP-0004310-2020</t>
  </si>
  <si>
    <t>SP-0009480-2020</t>
  </si>
  <si>
    <t>JUNIO 2020</t>
  </si>
  <si>
    <t>JULIO 2020</t>
  </si>
  <si>
    <t>Edison Ramirez Furcal</t>
  </si>
  <si>
    <t>12500020255</t>
  </si>
  <si>
    <t>200011900943345</t>
  </si>
  <si>
    <t>SP-0004185-2020</t>
  </si>
  <si>
    <t>SP-0015443-2020</t>
  </si>
  <si>
    <t>SP-0015559-2020</t>
  </si>
  <si>
    <t>SP-0015439-2020</t>
  </si>
  <si>
    <t>SP-0015558-2020</t>
  </si>
  <si>
    <t>SP-0015436-2020</t>
  </si>
  <si>
    <t>SP-0015441-2020</t>
  </si>
  <si>
    <t>SP-0015433-2020</t>
  </si>
  <si>
    <t>SP-0015438-2020</t>
  </si>
  <si>
    <t>SP-0016025-2020</t>
  </si>
  <si>
    <t>SP-0016004-2020</t>
  </si>
  <si>
    <t>SP-0015434-2020</t>
  </si>
  <si>
    <t>SP-0016003-2020</t>
  </si>
  <si>
    <t>SP-0016007-2020</t>
  </si>
  <si>
    <t>SP-0018387-2020</t>
  </si>
  <si>
    <t>SP-0017939-2020</t>
  </si>
  <si>
    <t>SP-0016014-2020</t>
  </si>
  <si>
    <t>Gerente Administrativo y Financiero</t>
  </si>
  <si>
    <t>Ramón Antonio Paulino</t>
  </si>
  <si>
    <t>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</si>
</sst>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sz val="18"/>
      <color theme="3" tint="-0.499984740745262"/>
      <name val="Calibri Light"/>
      <family val="2"/>
      <scheme val="major"/>
    </font>
    <font>
      <sz val="18"/>
      <name val="Calibri Light"/>
      <family val="2"/>
      <scheme val="major"/>
    </font>
    <font>
      <sz val="16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0"/>
      <color theme="3" tint="-0.499984740745262"/>
      <name val="Calibri Light"/>
      <family val="2"/>
      <scheme val="major"/>
    </font>
    <font>
      <b/>
      <sz val="2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4" xfId="0" applyFont="1" applyFill="1" applyBorder="1"/>
    <xf numFmtId="0" fontId="6" fillId="3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 wrapText="1"/>
    </xf>
    <xf numFmtId="4" fontId="6" fillId="3" borderId="4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Border="1"/>
    <xf numFmtId="4" fontId="8" fillId="0" borderId="4" xfId="0" applyNumberFormat="1" applyFont="1" applyBorder="1" applyAlignment="1"/>
    <xf numFmtId="164" fontId="8" fillId="0" borderId="4" xfId="1" applyFont="1" applyBorder="1"/>
    <xf numFmtId="0" fontId="3" fillId="0" borderId="0" xfId="0" applyFont="1" applyFill="1"/>
    <xf numFmtId="49" fontId="8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Fill="1"/>
    <xf numFmtId="0" fontId="8" fillId="0" borderId="4" xfId="0" applyFont="1" applyFill="1" applyBorder="1" applyAlignment="1">
      <alignment horizontal="center" wrapText="1"/>
    </xf>
    <xf numFmtId="4" fontId="8" fillId="0" borderId="4" xfId="0" applyNumberFormat="1" applyFont="1" applyFill="1" applyBorder="1" applyAlignment="1"/>
    <xf numFmtId="164" fontId="8" fillId="0" borderId="4" xfId="1" applyFont="1" applyFill="1" applyBorder="1"/>
    <xf numFmtId="4" fontId="8" fillId="0" borderId="4" xfId="0" applyNumberFormat="1" applyFont="1" applyFill="1" applyBorder="1"/>
    <xf numFmtId="4" fontId="9" fillId="0" borderId="4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" fontId="3" fillId="0" borderId="4" xfId="0" applyNumberFormat="1" applyFont="1" applyBorder="1"/>
    <xf numFmtId="0" fontId="3" fillId="0" borderId="4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/>
    <xf numFmtId="4" fontId="8" fillId="0" borderId="0" xfId="0" applyNumberFormat="1" applyFont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4" fontId="8" fillId="0" borderId="0" xfId="0" applyNumberFormat="1" applyFont="1" applyFill="1" applyBorder="1" applyAlignment="1"/>
    <xf numFmtId="164" fontId="8" fillId="0" borderId="0" xfId="1" applyFont="1" applyFill="1" applyBorder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4" xfId="0" applyNumberFormat="1" applyFont="1" applyFill="1" applyBorder="1"/>
    <xf numFmtId="4" fontId="10" fillId="0" borderId="4" xfId="0" applyNumberFormat="1" applyFont="1" applyFill="1" applyBorder="1" applyAlignment="1"/>
    <xf numFmtId="164" fontId="10" fillId="0" borderId="4" xfId="1" applyFont="1" applyFill="1" applyBorder="1"/>
    <xf numFmtId="0" fontId="10" fillId="0" borderId="0" xfId="0" applyFont="1" applyFill="1"/>
    <xf numFmtId="0" fontId="5" fillId="0" borderId="0" xfId="0" applyFont="1"/>
    <xf numFmtId="0" fontId="6" fillId="3" borderId="4" xfId="0" applyFont="1" applyFill="1" applyBorder="1"/>
    <xf numFmtId="0" fontId="6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4" fontId="10" fillId="0" borderId="4" xfId="0" applyNumberFormat="1" applyFont="1" applyBorder="1" applyAlignment="1"/>
    <xf numFmtId="164" fontId="10" fillId="0" borderId="4" xfId="1" applyFont="1" applyBorder="1"/>
    <xf numFmtId="0" fontId="5" fillId="0" borderId="0" xfId="0" applyFont="1" applyFill="1"/>
    <xf numFmtId="49" fontId="10" fillId="0" borderId="5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/>
    <xf numFmtId="4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164" fontId="10" fillId="0" borderId="0" xfId="1" applyFont="1" applyFill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" fontId="5" fillId="0" borderId="0" xfId="0" applyNumberFormat="1" applyFont="1"/>
    <xf numFmtId="4" fontId="10" fillId="0" borderId="0" xfId="0" applyNumberFormat="1" applyFont="1"/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5" fillId="0" borderId="0" xfId="1" applyFont="1"/>
    <xf numFmtId="164" fontId="12" fillId="3" borderId="0" xfId="1" applyFont="1" applyFill="1"/>
    <xf numFmtId="164" fontId="12" fillId="0" borderId="0" xfId="1" applyFont="1"/>
    <xf numFmtId="49" fontId="14" fillId="0" borderId="0" xfId="0" applyNumberFormat="1" applyFont="1" applyAlignment="1">
      <alignment horizontal="center"/>
    </xf>
    <xf numFmtId="0" fontId="1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4" fontId="15" fillId="0" borderId="4" xfId="0" applyNumberFormat="1" applyFont="1" applyFill="1" applyBorder="1" applyAlignment="1">
      <alignment horizontal="left"/>
    </xf>
    <xf numFmtId="165" fontId="15" fillId="0" borderId="4" xfId="0" applyNumberFormat="1" applyFont="1" applyFill="1" applyBorder="1"/>
    <xf numFmtId="0" fontId="15" fillId="0" borderId="6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 wrapText="1"/>
    </xf>
    <xf numFmtId="165" fontId="15" fillId="0" borderId="4" xfId="0" applyNumberFormat="1" applyFont="1" applyFill="1" applyBorder="1" applyAlignment="1"/>
    <xf numFmtId="0" fontId="13" fillId="0" borderId="4" xfId="0" applyFont="1" applyFill="1" applyBorder="1" applyAlignment="1">
      <alignment horizontal="left"/>
    </xf>
    <xf numFmtId="165" fontId="13" fillId="0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/>
    <xf numFmtId="49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10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328610</xdr:colOff>
      <xdr:row>0</xdr:row>
      <xdr:rowOff>47628</xdr:rowOff>
    </xdr:from>
    <xdr:to>
      <xdr:col>4</xdr:col>
      <xdr:colOff>504824</xdr:colOff>
      <xdr:row>9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062035" y="47628"/>
          <a:ext cx="5710239" cy="30860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1936750</xdr:colOff>
      <xdr:row>2</xdr:row>
      <xdr:rowOff>269875</xdr:rowOff>
    </xdr:from>
    <xdr:to>
      <xdr:col>3</xdr:col>
      <xdr:colOff>433965</xdr:colOff>
      <xdr:row>10</xdr:row>
      <xdr:rowOff>42803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910BE9-A9AF-4460-A22D-A7ECE2A77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873125"/>
          <a:ext cx="3100965" cy="2185928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</xdr:colOff>
      <xdr:row>2</xdr:row>
      <xdr:rowOff>222250</xdr:rowOff>
    </xdr:from>
    <xdr:to>
      <xdr:col>4</xdr:col>
      <xdr:colOff>2841625</xdr:colOff>
      <xdr:row>10</xdr:row>
      <xdr:rowOff>38232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6A2F0A-9FED-4149-AD39-C60DF1D30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0500" y="825500"/>
          <a:ext cx="2809875" cy="2228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T64"/>
  <sheetViews>
    <sheetView zoomScaleNormal="100" zoomScaleSheetLayoutView="50" workbookViewId="0">
      <selection sqref="A1:XFD104857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46" customWidth="1"/>
    <col min="4" max="4" width="22.7109375" style="50" customWidth="1"/>
    <col min="5" max="5" width="38.5703125" style="51" bestFit="1" customWidth="1"/>
    <col min="6" max="6" width="51.42578125" style="46" bestFit="1" customWidth="1"/>
    <col min="7" max="7" width="27.140625" style="46" bestFit="1" customWidth="1"/>
    <col min="8" max="8" width="23.140625" style="48" customWidth="1"/>
    <col min="9" max="9" width="21" style="48" customWidth="1"/>
    <col min="10" max="10" width="21.85546875" style="48" customWidth="1"/>
    <col min="11" max="11" width="20.28515625" style="48" customWidth="1"/>
    <col min="12" max="12" width="18.28515625" style="48" customWidth="1"/>
    <col min="13" max="13" width="23.28515625" style="48" customWidth="1"/>
    <col min="14" max="14" width="30.28515625" style="49" bestFit="1" customWidth="1"/>
    <col min="15" max="15" width="28.140625" style="48" bestFit="1" customWidth="1"/>
    <col min="16" max="16" width="20.7109375" style="1" customWidth="1"/>
    <col min="17" max="17" width="20.5703125" style="1" customWidth="1"/>
    <col min="18" max="18" width="18.7109375" style="1" customWidth="1"/>
    <col min="19" max="19" width="25.28515625" style="1" bestFit="1" customWidth="1"/>
    <col min="20" max="16384" width="11.42578125" style="1"/>
  </cols>
  <sheetData>
    <row r="9" spans="2:19" ht="36" x14ac:dyDescent="0.55000000000000004"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2:19" ht="36" x14ac:dyDescent="0.55000000000000004">
      <c r="B10" s="136" t="s">
        <v>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2:19" ht="61.5" x14ac:dyDescent="0.9">
      <c r="C11" s="2" t="s">
        <v>218</v>
      </c>
      <c r="D11" s="3"/>
      <c r="E11" s="3"/>
      <c r="F11" s="3"/>
      <c r="G11" s="3"/>
      <c r="H11" s="3"/>
      <c r="I11" s="137" t="s">
        <v>2</v>
      </c>
      <c r="J11" s="137"/>
      <c r="K11" s="137"/>
      <c r="L11" s="137"/>
      <c r="M11" s="137"/>
      <c r="N11" s="138"/>
      <c r="O11" s="4"/>
      <c r="P11" s="139" t="s">
        <v>3</v>
      </c>
      <c r="Q11" s="139"/>
      <c r="R11" s="139"/>
      <c r="S11" s="139"/>
    </row>
    <row r="12" spans="2:19" ht="69.75" x14ac:dyDescent="0.35">
      <c r="B12" s="5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20" customFormat="1" x14ac:dyDescent="0.35">
      <c r="B13" s="11">
        <v>1</v>
      </c>
      <c r="C13" s="12" t="s">
        <v>21</v>
      </c>
      <c r="D13" s="13" t="s">
        <v>22</v>
      </c>
      <c r="E13" s="14" t="s">
        <v>23</v>
      </c>
      <c r="F13" s="15" t="s">
        <v>24</v>
      </c>
      <c r="G13" s="16" t="s">
        <v>25</v>
      </c>
      <c r="H13" s="17">
        <v>35000</v>
      </c>
      <c r="I13" s="18">
        <v>25</v>
      </c>
      <c r="J13" s="18">
        <f t="shared" ref="J13:J22" si="0">+H13*3.04%</f>
        <v>1064</v>
      </c>
      <c r="K13" s="18">
        <f t="shared" ref="K13:K22" si="1">+H13*2.87%</f>
        <v>1004.5</v>
      </c>
      <c r="L13" s="18">
        <v>0</v>
      </c>
      <c r="M13" s="18">
        <v>1190.1199999999999</v>
      </c>
      <c r="N13" s="18">
        <f t="shared" ref="N13:N15" si="2">+I13+J13+K13+L13+M13</f>
        <v>3283.62</v>
      </c>
      <c r="O13" s="18">
        <f t="shared" ref="O13:O17" si="3">+H13-N13</f>
        <v>31716.38</v>
      </c>
      <c r="P13" s="19">
        <f t="shared" ref="P13:P15" si="4">+H13*7.09%</f>
        <v>2481.5</v>
      </c>
      <c r="Q13" s="19">
        <f t="shared" ref="Q13:Q15" si="5">+H13*7.1%</f>
        <v>2485</v>
      </c>
      <c r="R13" s="19">
        <f t="shared" ref="R13:R15" si="6">+H13*1.1%</f>
        <v>385.00000000000006</v>
      </c>
      <c r="S13" s="19">
        <f t="shared" ref="S13:S32" si="7">+P13+Q13+R13</f>
        <v>5351.5</v>
      </c>
    </row>
    <row r="14" spans="2:19" s="20" customFormat="1" x14ac:dyDescent="0.35">
      <c r="B14" s="11">
        <f>+B13+1</f>
        <v>2</v>
      </c>
      <c r="C14" s="12" t="s">
        <v>26</v>
      </c>
      <c r="D14" s="13" t="s">
        <v>27</v>
      </c>
      <c r="E14" s="13" t="s">
        <v>28</v>
      </c>
      <c r="F14" s="15" t="s">
        <v>24</v>
      </c>
      <c r="G14" s="16" t="s">
        <v>29</v>
      </c>
      <c r="H14" s="17">
        <v>35000</v>
      </c>
      <c r="I14" s="18">
        <v>25</v>
      </c>
      <c r="J14" s="18">
        <f t="shared" si="0"/>
        <v>1064</v>
      </c>
      <c r="K14" s="18">
        <f t="shared" si="1"/>
        <v>1004.5</v>
      </c>
      <c r="L14" s="18">
        <v>0</v>
      </c>
      <c r="M14" s="18">
        <v>0</v>
      </c>
      <c r="N14" s="18">
        <f t="shared" si="2"/>
        <v>2093.5</v>
      </c>
      <c r="O14" s="18">
        <f t="shared" si="3"/>
        <v>32906.5</v>
      </c>
      <c r="P14" s="19">
        <f t="shared" si="4"/>
        <v>2481.5</v>
      </c>
      <c r="Q14" s="19">
        <f t="shared" si="5"/>
        <v>2485</v>
      </c>
      <c r="R14" s="19">
        <f t="shared" si="6"/>
        <v>385.00000000000006</v>
      </c>
      <c r="S14" s="19">
        <f t="shared" si="7"/>
        <v>5351.5</v>
      </c>
    </row>
    <row r="15" spans="2:19" s="20" customFormat="1" x14ac:dyDescent="0.35">
      <c r="B15" s="11">
        <f t="shared" ref="B15:B58" si="8">+B14+1</f>
        <v>3</v>
      </c>
      <c r="C15" s="12" t="s">
        <v>30</v>
      </c>
      <c r="D15" s="13" t="s">
        <v>31</v>
      </c>
      <c r="E15" s="14" t="s">
        <v>32</v>
      </c>
      <c r="F15" s="15" t="s">
        <v>24</v>
      </c>
      <c r="G15" s="16" t="s">
        <v>33</v>
      </c>
      <c r="H15" s="17">
        <v>35000</v>
      </c>
      <c r="I15" s="18">
        <v>25</v>
      </c>
      <c r="J15" s="18">
        <f t="shared" si="0"/>
        <v>1064</v>
      </c>
      <c r="K15" s="18">
        <f t="shared" si="1"/>
        <v>1004.5</v>
      </c>
      <c r="L15" s="18">
        <v>0</v>
      </c>
      <c r="M15" s="18">
        <v>0</v>
      </c>
      <c r="N15" s="18">
        <f t="shared" si="2"/>
        <v>2093.5</v>
      </c>
      <c r="O15" s="18">
        <f t="shared" si="3"/>
        <v>32906.5</v>
      </c>
      <c r="P15" s="19">
        <f t="shared" si="4"/>
        <v>2481.5</v>
      </c>
      <c r="Q15" s="19">
        <f t="shared" si="5"/>
        <v>2485</v>
      </c>
      <c r="R15" s="19">
        <f t="shared" si="6"/>
        <v>385.00000000000006</v>
      </c>
      <c r="S15" s="19">
        <f t="shared" si="7"/>
        <v>5351.5</v>
      </c>
    </row>
    <row r="16" spans="2:19" s="24" customFormat="1" x14ac:dyDescent="0.35">
      <c r="B16" s="11">
        <f t="shared" si="8"/>
        <v>4</v>
      </c>
      <c r="C16" s="15" t="s">
        <v>34</v>
      </c>
      <c r="D16" s="21" t="s">
        <v>35</v>
      </c>
      <c r="E16" s="22" t="s">
        <v>36</v>
      </c>
      <c r="F16" s="23" t="s">
        <v>37</v>
      </c>
      <c r="G16" s="12" t="s">
        <v>38</v>
      </c>
      <c r="H16" s="17">
        <v>15000</v>
      </c>
      <c r="I16" s="18">
        <v>25</v>
      </c>
      <c r="J16" s="18">
        <f t="shared" si="0"/>
        <v>456</v>
      </c>
      <c r="K16" s="18">
        <f t="shared" si="1"/>
        <v>430.5</v>
      </c>
      <c r="L16" s="18">
        <v>0</v>
      </c>
      <c r="M16" s="18">
        <v>0</v>
      </c>
      <c r="N16" s="18">
        <f>+I16+J16+K16+L16+M16</f>
        <v>911.5</v>
      </c>
      <c r="O16" s="18">
        <f t="shared" si="3"/>
        <v>14088.5</v>
      </c>
      <c r="P16" s="19">
        <f>+H16*7.09%</f>
        <v>1063.5</v>
      </c>
      <c r="Q16" s="19">
        <f>+H16*7.1%</f>
        <v>1065</v>
      </c>
      <c r="R16" s="19">
        <f>+H16*1.1%</f>
        <v>165.00000000000003</v>
      </c>
      <c r="S16" s="19">
        <f t="shared" si="7"/>
        <v>2293.5</v>
      </c>
    </row>
    <row r="17" spans="2:19" s="24" customFormat="1" x14ac:dyDescent="0.35">
      <c r="B17" s="11">
        <f t="shared" si="8"/>
        <v>5</v>
      </c>
      <c r="C17" s="12" t="s">
        <v>39</v>
      </c>
      <c r="D17" s="22" t="s">
        <v>40</v>
      </c>
      <c r="E17" s="22" t="s">
        <v>41</v>
      </c>
      <c r="F17" s="15" t="s">
        <v>24</v>
      </c>
      <c r="G17" s="16" t="s">
        <v>42</v>
      </c>
      <c r="H17" s="17">
        <v>35000</v>
      </c>
      <c r="I17" s="18">
        <v>25</v>
      </c>
      <c r="J17" s="18">
        <f t="shared" si="0"/>
        <v>1064</v>
      </c>
      <c r="K17" s="18">
        <f t="shared" si="1"/>
        <v>1004.5</v>
      </c>
      <c r="L17" s="18">
        <v>0</v>
      </c>
      <c r="M17" s="18">
        <v>1190.1199999999999</v>
      </c>
      <c r="N17" s="18">
        <f t="shared" ref="N17:N40" si="9">+I17+J17+K17+L17+M17</f>
        <v>3283.62</v>
      </c>
      <c r="O17" s="18">
        <f t="shared" si="3"/>
        <v>31716.38</v>
      </c>
      <c r="P17" s="19">
        <f t="shared" ref="P17:P22" si="10">+H17*7.09%</f>
        <v>2481.5</v>
      </c>
      <c r="Q17" s="19">
        <f t="shared" ref="Q17:Q22" si="11">+H17*7.1%</f>
        <v>2485</v>
      </c>
      <c r="R17" s="19">
        <f t="shared" ref="R17:R22" si="12">+H17*1.1%</f>
        <v>385.00000000000006</v>
      </c>
      <c r="S17" s="19">
        <f t="shared" si="7"/>
        <v>5351.5</v>
      </c>
    </row>
    <row r="18" spans="2:19" s="24" customFormat="1" x14ac:dyDescent="0.35">
      <c r="B18" s="15">
        <f t="shared" si="8"/>
        <v>6</v>
      </c>
      <c r="C18" s="12" t="s">
        <v>43</v>
      </c>
      <c r="D18" s="22" t="s">
        <v>44</v>
      </c>
      <c r="E18" s="22" t="s">
        <v>45</v>
      </c>
      <c r="F18" s="15" t="s">
        <v>24</v>
      </c>
      <c r="G18" s="16" t="s">
        <v>46</v>
      </c>
      <c r="H18" s="17">
        <v>35000</v>
      </c>
      <c r="I18" s="18">
        <v>25</v>
      </c>
      <c r="J18" s="18">
        <f t="shared" si="0"/>
        <v>1064</v>
      </c>
      <c r="K18" s="18">
        <f t="shared" si="1"/>
        <v>1004.5</v>
      </c>
      <c r="L18" s="18">
        <v>0</v>
      </c>
      <c r="M18" s="18">
        <v>0</v>
      </c>
      <c r="N18" s="18">
        <f t="shared" si="9"/>
        <v>2093.5</v>
      </c>
      <c r="O18" s="18">
        <f>+H18-N18</f>
        <v>32906.5</v>
      </c>
      <c r="P18" s="19">
        <f t="shared" si="10"/>
        <v>2481.5</v>
      </c>
      <c r="Q18" s="19">
        <f t="shared" si="11"/>
        <v>2485</v>
      </c>
      <c r="R18" s="19">
        <f t="shared" si="12"/>
        <v>385.00000000000006</v>
      </c>
      <c r="S18" s="19">
        <f t="shared" si="7"/>
        <v>5351.5</v>
      </c>
    </row>
    <row r="19" spans="2:19" s="24" customFormat="1" x14ac:dyDescent="0.35">
      <c r="B19" s="15">
        <f t="shared" si="8"/>
        <v>7</v>
      </c>
      <c r="C19" s="12" t="s">
        <v>47</v>
      </c>
      <c r="D19" s="22" t="s">
        <v>48</v>
      </c>
      <c r="E19" s="22" t="s">
        <v>49</v>
      </c>
      <c r="F19" s="25" t="s">
        <v>50</v>
      </c>
      <c r="G19" s="16" t="s">
        <v>51</v>
      </c>
      <c r="H19" s="26">
        <v>15000</v>
      </c>
      <c r="I19" s="18">
        <v>25</v>
      </c>
      <c r="J19" s="18">
        <f t="shared" si="0"/>
        <v>456</v>
      </c>
      <c r="K19" s="18">
        <f t="shared" si="1"/>
        <v>430.5</v>
      </c>
      <c r="L19" s="18">
        <v>0</v>
      </c>
      <c r="M19" s="18">
        <v>0</v>
      </c>
      <c r="N19" s="18">
        <f t="shared" si="9"/>
        <v>911.5</v>
      </c>
      <c r="O19" s="18">
        <f t="shared" ref="O19:O22" si="13">+H19-N19</f>
        <v>14088.5</v>
      </c>
      <c r="P19" s="19">
        <f t="shared" si="10"/>
        <v>1063.5</v>
      </c>
      <c r="Q19" s="19">
        <f t="shared" si="11"/>
        <v>1065</v>
      </c>
      <c r="R19" s="19">
        <f t="shared" si="12"/>
        <v>165.00000000000003</v>
      </c>
      <c r="S19" s="19">
        <f t="shared" si="7"/>
        <v>2293.5</v>
      </c>
    </row>
    <row r="20" spans="2:19" s="24" customFormat="1" x14ac:dyDescent="0.35">
      <c r="B20" s="15">
        <f t="shared" si="8"/>
        <v>8</v>
      </c>
      <c r="C20" s="12" t="s">
        <v>52</v>
      </c>
      <c r="D20" s="22" t="s">
        <v>53</v>
      </c>
      <c r="E20" s="22" t="s">
        <v>54</v>
      </c>
      <c r="F20" s="25" t="s">
        <v>50</v>
      </c>
      <c r="G20" s="16" t="s">
        <v>55</v>
      </c>
      <c r="H20" s="26">
        <v>15000</v>
      </c>
      <c r="I20" s="18">
        <v>25</v>
      </c>
      <c r="J20" s="18">
        <f t="shared" si="0"/>
        <v>456</v>
      </c>
      <c r="K20" s="18">
        <f t="shared" si="1"/>
        <v>430.5</v>
      </c>
      <c r="L20" s="18">
        <v>0</v>
      </c>
      <c r="M20" s="18">
        <v>0</v>
      </c>
      <c r="N20" s="18">
        <f t="shared" si="9"/>
        <v>911.5</v>
      </c>
      <c r="O20" s="18">
        <f t="shared" si="13"/>
        <v>14088.5</v>
      </c>
      <c r="P20" s="19">
        <f t="shared" si="10"/>
        <v>1063.5</v>
      </c>
      <c r="Q20" s="19">
        <f t="shared" si="11"/>
        <v>1065</v>
      </c>
      <c r="R20" s="19">
        <f t="shared" si="12"/>
        <v>165.00000000000003</v>
      </c>
      <c r="S20" s="19">
        <f t="shared" si="7"/>
        <v>2293.5</v>
      </c>
    </row>
    <row r="21" spans="2:19" s="24" customFormat="1" x14ac:dyDescent="0.35">
      <c r="B21" s="15">
        <f t="shared" si="8"/>
        <v>9</v>
      </c>
      <c r="C21" s="12" t="s">
        <v>56</v>
      </c>
      <c r="D21" s="22" t="s">
        <v>57</v>
      </c>
      <c r="E21" s="22" t="s">
        <v>58</v>
      </c>
      <c r="F21" s="12" t="s">
        <v>59</v>
      </c>
      <c r="G21" s="16" t="s">
        <v>60</v>
      </c>
      <c r="H21" s="26">
        <v>90000</v>
      </c>
      <c r="I21" s="26">
        <v>25</v>
      </c>
      <c r="J21" s="18">
        <f t="shared" si="0"/>
        <v>2736</v>
      </c>
      <c r="K21" s="18">
        <f t="shared" si="1"/>
        <v>2583</v>
      </c>
      <c r="L21" s="26">
        <v>9753.19</v>
      </c>
      <c r="M21" s="26">
        <v>0</v>
      </c>
      <c r="N21" s="18">
        <f t="shared" si="9"/>
        <v>15097.19</v>
      </c>
      <c r="O21" s="26">
        <f t="shared" si="13"/>
        <v>74902.81</v>
      </c>
      <c r="P21" s="27">
        <f t="shared" si="10"/>
        <v>6381</v>
      </c>
      <c r="Q21" s="27">
        <f t="shared" si="11"/>
        <v>6389.9999999999991</v>
      </c>
      <c r="R21" s="27">
        <v>593.21</v>
      </c>
      <c r="S21" s="19">
        <f t="shared" si="7"/>
        <v>13364.21</v>
      </c>
    </row>
    <row r="22" spans="2:19" s="24" customFormat="1" x14ac:dyDescent="0.35">
      <c r="B22" s="15">
        <f t="shared" si="8"/>
        <v>10</v>
      </c>
      <c r="C22" s="12" t="s">
        <v>61</v>
      </c>
      <c r="D22" s="22" t="s">
        <v>62</v>
      </c>
      <c r="E22" s="22" t="s">
        <v>63</v>
      </c>
      <c r="F22" s="12" t="s">
        <v>64</v>
      </c>
      <c r="G22" s="16" t="s">
        <v>65</v>
      </c>
      <c r="H22" s="28">
        <v>35000</v>
      </c>
      <c r="I22" s="26">
        <v>25</v>
      </c>
      <c r="J22" s="18">
        <f t="shared" si="0"/>
        <v>1064</v>
      </c>
      <c r="K22" s="18">
        <f t="shared" si="1"/>
        <v>1004.5</v>
      </c>
      <c r="L22" s="18">
        <v>0</v>
      </c>
      <c r="M22" s="18">
        <v>0</v>
      </c>
      <c r="N22" s="18">
        <f t="shared" si="9"/>
        <v>2093.5</v>
      </c>
      <c r="O22" s="18">
        <f t="shared" si="13"/>
        <v>32906.5</v>
      </c>
      <c r="P22" s="19">
        <f t="shared" si="10"/>
        <v>2481.5</v>
      </c>
      <c r="Q22" s="19">
        <f t="shared" si="11"/>
        <v>2485</v>
      </c>
      <c r="R22" s="19">
        <f t="shared" si="12"/>
        <v>385.00000000000006</v>
      </c>
      <c r="S22" s="19">
        <f t="shared" si="7"/>
        <v>5351.5</v>
      </c>
    </row>
    <row r="23" spans="2:19" s="24" customFormat="1" x14ac:dyDescent="0.35">
      <c r="B23" s="15">
        <f t="shared" si="8"/>
        <v>11</v>
      </c>
      <c r="C23" s="12" t="s">
        <v>66</v>
      </c>
      <c r="D23" s="22" t="s">
        <v>67</v>
      </c>
      <c r="E23" s="22" t="s">
        <v>68</v>
      </c>
      <c r="F23" s="12" t="s">
        <v>69</v>
      </c>
      <c r="G23" s="16" t="s">
        <v>70</v>
      </c>
      <c r="H23" s="28">
        <v>45000</v>
      </c>
      <c r="I23" s="26">
        <v>25</v>
      </c>
      <c r="J23" s="26">
        <f>+H23*3.04%</f>
        <v>1368</v>
      </c>
      <c r="K23" s="26">
        <f>+H23*2.87%</f>
        <v>1291.5</v>
      </c>
      <c r="L23" s="26">
        <v>1148.33</v>
      </c>
      <c r="M23" s="26">
        <v>0</v>
      </c>
      <c r="N23" s="18">
        <f t="shared" si="9"/>
        <v>3832.83</v>
      </c>
      <c r="O23" s="26">
        <f>+H23-N23</f>
        <v>41167.17</v>
      </c>
      <c r="P23" s="27">
        <f>+H23*7.09%</f>
        <v>3190.5</v>
      </c>
      <c r="Q23" s="27">
        <f>+H23*7.1%</f>
        <v>3194.9999999999995</v>
      </c>
      <c r="R23" s="27">
        <f>+H23*1.1%</f>
        <v>495.00000000000006</v>
      </c>
      <c r="S23" s="19">
        <f t="shared" si="7"/>
        <v>6880.5</v>
      </c>
    </row>
    <row r="24" spans="2:19" s="24" customFormat="1" x14ac:dyDescent="0.35">
      <c r="B24" s="15">
        <f t="shared" si="8"/>
        <v>12</v>
      </c>
      <c r="C24" s="12" t="s">
        <v>71</v>
      </c>
      <c r="D24" s="22" t="s">
        <v>72</v>
      </c>
      <c r="E24" s="22" t="s">
        <v>73</v>
      </c>
      <c r="F24" s="12" t="s">
        <v>74</v>
      </c>
      <c r="G24" s="16" t="s">
        <v>75</v>
      </c>
      <c r="H24" s="28">
        <v>45000</v>
      </c>
      <c r="I24" s="26">
        <v>25</v>
      </c>
      <c r="J24" s="26">
        <f>+H24*3.04%</f>
        <v>1368</v>
      </c>
      <c r="K24" s="26">
        <f>+H24*2.87%</f>
        <v>1291.5</v>
      </c>
      <c r="L24" s="26">
        <v>1148.33</v>
      </c>
      <c r="M24" s="26">
        <v>0</v>
      </c>
      <c r="N24" s="18">
        <f t="shared" si="9"/>
        <v>3832.83</v>
      </c>
      <c r="O24" s="26">
        <f>+H24-N24</f>
        <v>41167.17</v>
      </c>
      <c r="P24" s="27">
        <f>+H24*7.09%</f>
        <v>3190.5</v>
      </c>
      <c r="Q24" s="27">
        <f>+H24*7.1%</f>
        <v>3194.9999999999995</v>
      </c>
      <c r="R24" s="27">
        <f>+H24*1.1%</f>
        <v>495.00000000000006</v>
      </c>
      <c r="S24" s="19">
        <f t="shared" si="7"/>
        <v>6880.5</v>
      </c>
    </row>
    <row r="25" spans="2:19" s="24" customFormat="1" x14ac:dyDescent="0.35">
      <c r="B25" s="15">
        <f t="shared" si="8"/>
        <v>13</v>
      </c>
      <c r="C25" s="12" t="s">
        <v>76</v>
      </c>
      <c r="D25" s="22" t="s">
        <v>77</v>
      </c>
      <c r="E25" s="13" t="s">
        <v>78</v>
      </c>
      <c r="F25" s="12" t="s">
        <v>79</v>
      </c>
      <c r="G25" s="16" t="s">
        <v>80</v>
      </c>
      <c r="H25" s="28">
        <v>9000</v>
      </c>
      <c r="I25" s="18">
        <v>25</v>
      </c>
      <c r="J25" s="18">
        <f>+H25*3.04%</f>
        <v>273.60000000000002</v>
      </c>
      <c r="K25" s="18">
        <f>+H25*2.87%</f>
        <v>258.3</v>
      </c>
      <c r="L25" s="18">
        <v>0</v>
      </c>
      <c r="M25" s="18">
        <v>0</v>
      </c>
      <c r="N25" s="18">
        <f t="shared" si="9"/>
        <v>556.90000000000009</v>
      </c>
      <c r="O25" s="18">
        <f>+H25-N25</f>
        <v>8443.1</v>
      </c>
      <c r="P25" s="19">
        <f>+H25*7.09%</f>
        <v>638.1</v>
      </c>
      <c r="Q25" s="19">
        <f>+H25*7.1%</f>
        <v>638.99999999999989</v>
      </c>
      <c r="R25" s="19">
        <f>+H25*1.1%</f>
        <v>99.000000000000014</v>
      </c>
      <c r="S25" s="19">
        <f t="shared" si="7"/>
        <v>1376.1</v>
      </c>
    </row>
    <row r="26" spans="2:19" s="24" customFormat="1" x14ac:dyDescent="0.35">
      <c r="B26" s="15">
        <f t="shared" si="8"/>
        <v>14</v>
      </c>
      <c r="C26" s="12" t="s">
        <v>81</v>
      </c>
      <c r="D26" s="22" t="s">
        <v>82</v>
      </c>
      <c r="E26" s="22" t="s">
        <v>83</v>
      </c>
      <c r="F26" s="12" t="s">
        <v>24</v>
      </c>
      <c r="G26" s="29" t="s">
        <v>84</v>
      </c>
      <c r="H26" s="28">
        <v>35000</v>
      </c>
      <c r="I26" s="18">
        <v>25</v>
      </c>
      <c r="J26" s="18">
        <f t="shared" ref="J26:J40" si="14">+H26*3.04%</f>
        <v>1064</v>
      </c>
      <c r="K26" s="18">
        <f t="shared" ref="K26:K40" si="15">+H26*2.87%</f>
        <v>1004.5</v>
      </c>
      <c r="L26" s="18">
        <v>0</v>
      </c>
      <c r="M26" s="18">
        <v>0</v>
      </c>
      <c r="N26" s="18">
        <f t="shared" si="9"/>
        <v>2093.5</v>
      </c>
      <c r="O26" s="18">
        <f t="shared" ref="O26:O52" si="16">+H26-N26</f>
        <v>32906.5</v>
      </c>
      <c r="P26" s="19">
        <f t="shared" ref="P26:P52" si="17">+H26*7.09%</f>
        <v>2481.5</v>
      </c>
      <c r="Q26" s="19">
        <f t="shared" ref="Q26:Q52" si="18">+H26*7.1%</f>
        <v>2485</v>
      </c>
      <c r="R26" s="19">
        <f t="shared" ref="R26:R32" si="19">+H26*1.1%</f>
        <v>385.00000000000006</v>
      </c>
      <c r="S26" s="19">
        <f t="shared" si="7"/>
        <v>5351.5</v>
      </c>
    </row>
    <row r="27" spans="2:19" s="24" customFormat="1" x14ac:dyDescent="0.35">
      <c r="B27" s="15">
        <f t="shared" si="8"/>
        <v>15</v>
      </c>
      <c r="C27" s="12" t="s">
        <v>85</v>
      </c>
      <c r="D27" s="22" t="s">
        <v>86</v>
      </c>
      <c r="E27" s="22" t="s">
        <v>87</v>
      </c>
      <c r="F27" s="12" t="s">
        <v>24</v>
      </c>
      <c r="G27" s="29" t="s">
        <v>88</v>
      </c>
      <c r="H27" s="28">
        <v>35000</v>
      </c>
      <c r="I27" s="18">
        <v>25</v>
      </c>
      <c r="J27" s="18">
        <f t="shared" si="14"/>
        <v>1064</v>
      </c>
      <c r="K27" s="18">
        <f t="shared" si="15"/>
        <v>1004.5</v>
      </c>
      <c r="L27" s="18">
        <v>0</v>
      </c>
      <c r="M27" s="18">
        <v>0</v>
      </c>
      <c r="N27" s="18">
        <f t="shared" si="9"/>
        <v>2093.5</v>
      </c>
      <c r="O27" s="18">
        <f t="shared" si="16"/>
        <v>32906.5</v>
      </c>
      <c r="P27" s="19">
        <f t="shared" si="17"/>
        <v>2481.5</v>
      </c>
      <c r="Q27" s="19">
        <f t="shared" si="18"/>
        <v>2485</v>
      </c>
      <c r="R27" s="19">
        <f t="shared" si="19"/>
        <v>385.00000000000006</v>
      </c>
      <c r="S27" s="19">
        <f t="shared" si="7"/>
        <v>5351.5</v>
      </c>
    </row>
    <row r="28" spans="2:19" s="24" customFormat="1" x14ac:dyDescent="0.35">
      <c r="B28" s="15">
        <f t="shared" si="8"/>
        <v>16</v>
      </c>
      <c r="C28" s="12" t="s">
        <v>89</v>
      </c>
      <c r="D28" s="22" t="s">
        <v>90</v>
      </c>
      <c r="E28" s="22" t="s">
        <v>91</v>
      </c>
      <c r="F28" s="12" t="s">
        <v>24</v>
      </c>
      <c r="G28" s="29" t="s">
        <v>92</v>
      </c>
      <c r="H28" s="28">
        <v>35000</v>
      </c>
      <c r="I28" s="18">
        <v>25</v>
      </c>
      <c r="J28" s="18">
        <f t="shared" si="14"/>
        <v>1064</v>
      </c>
      <c r="K28" s="18">
        <f t="shared" si="15"/>
        <v>1004.5</v>
      </c>
      <c r="L28" s="18">
        <v>0</v>
      </c>
      <c r="M28" s="18">
        <v>0</v>
      </c>
      <c r="N28" s="18">
        <f t="shared" si="9"/>
        <v>2093.5</v>
      </c>
      <c r="O28" s="18">
        <f t="shared" si="16"/>
        <v>32906.5</v>
      </c>
      <c r="P28" s="19">
        <f t="shared" si="17"/>
        <v>2481.5</v>
      </c>
      <c r="Q28" s="19">
        <f t="shared" si="18"/>
        <v>2485</v>
      </c>
      <c r="R28" s="19">
        <f t="shared" si="19"/>
        <v>385.00000000000006</v>
      </c>
      <c r="S28" s="19">
        <f t="shared" si="7"/>
        <v>5351.5</v>
      </c>
    </row>
    <row r="29" spans="2:19" s="24" customFormat="1" x14ac:dyDescent="0.35">
      <c r="B29" s="15">
        <f t="shared" si="8"/>
        <v>17</v>
      </c>
      <c r="C29" s="12" t="s">
        <v>93</v>
      </c>
      <c r="D29" s="22" t="s">
        <v>94</v>
      </c>
      <c r="E29" s="22" t="s">
        <v>95</v>
      </c>
      <c r="F29" s="12" t="s">
        <v>24</v>
      </c>
      <c r="G29" s="29" t="s">
        <v>96</v>
      </c>
      <c r="H29" s="28">
        <v>35000</v>
      </c>
      <c r="I29" s="18">
        <v>25</v>
      </c>
      <c r="J29" s="18">
        <f t="shared" si="14"/>
        <v>1064</v>
      </c>
      <c r="K29" s="18">
        <f t="shared" si="15"/>
        <v>1004.5</v>
      </c>
      <c r="L29" s="18">
        <v>0</v>
      </c>
      <c r="M29" s="18">
        <v>0</v>
      </c>
      <c r="N29" s="18">
        <f t="shared" si="9"/>
        <v>2093.5</v>
      </c>
      <c r="O29" s="18">
        <f t="shared" si="16"/>
        <v>32906.5</v>
      </c>
      <c r="P29" s="19">
        <f t="shared" si="17"/>
        <v>2481.5</v>
      </c>
      <c r="Q29" s="19">
        <f t="shared" si="18"/>
        <v>2485</v>
      </c>
      <c r="R29" s="19">
        <f t="shared" si="19"/>
        <v>385.00000000000006</v>
      </c>
      <c r="S29" s="19">
        <f t="shared" si="7"/>
        <v>5351.5</v>
      </c>
    </row>
    <row r="30" spans="2:19" s="24" customFormat="1" x14ac:dyDescent="0.35">
      <c r="B30" s="15">
        <f t="shared" si="8"/>
        <v>18</v>
      </c>
      <c r="C30" s="12" t="s">
        <v>97</v>
      </c>
      <c r="D30" s="22" t="s">
        <v>98</v>
      </c>
      <c r="E30" s="22" t="s">
        <v>99</v>
      </c>
      <c r="F30" s="12" t="s">
        <v>24</v>
      </c>
      <c r="G30" s="29" t="s">
        <v>100</v>
      </c>
      <c r="H30" s="28">
        <v>35000</v>
      </c>
      <c r="I30" s="18">
        <v>25</v>
      </c>
      <c r="J30" s="18">
        <f t="shared" si="14"/>
        <v>1064</v>
      </c>
      <c r="K30" s="18">
        <f t="shared" si="15"/>
        <v>1004.5</v>
      </c>
      <c r="L30" s="18">
        <v>0</v>
      </c>
      <c r="M30" s="18">
        <v>0</v>
      </c>
      <c r="N30" s="18">
        <f t="shared" si="9"/>
        <v>2093.5</v>
      </c>
      <c r="O30" s="18">
        <f t="shared" si="16"/>
        <v>32906.5</v>
      </c>
      <c r="P30" s="19">
        <f t="shared" si="17"/>
        <v>2481.5</v>
      </c>
      <c r="Q30" s="19">
        <f t="shared" si="18"/>
        <v>2485</v>
      </c>
      <c r="R30" s="19">
        <f t="shared" si="19"/>
        <v>385.00000000000006</v>
      </c>
      <c r="S30" s="19">
        <f t="shared" si="7"/>
        <v>5351.5</v>
      </c>
    </row>
    <row r="31" spans="2:19" s="24" customFormat="1" x14ac:dyDescent="0.35">
      <c r="B31" s="15">
        <f t="shared" si="8"/>
        <v>19</v>
      </c>
      <c r="C31" s="12" t="s">
        <v>101</v>
      </c>
      <c r="D31" s="22" t="s">
        <v>102</v>
      </c>
      <c r="E31" s="22" t="s">
        <v>103</v>
      </c>
      <c r="F31" s="12" t="s">
        <v>64</v>
      </c>
      <c r="G31" s="29" t="s">
        <v>104</v>
      </c>
      <c r="H31" s="28">
        <v>35000</v>
      </c>
      <c r="I31" s="18">
        <v>25</v>
      </c>
      <c r="J31" s="18">
        <f t="shared" si="14"/>
        <v>1064</v>
      </c>
      <c r="K31" s="18">
        <f t="shared" si="15"/>
        <v>1004.5</v>
      </c>
      <c r="L31" s="18">
        <v>0</v>
      </c>
      <c r="M31" s="18">
        <v>0</v>
      </c>
      <c r="N31" s="18">
        <f t="shared" si="9"/>
        <v>2093.5</v>
      </c>
      <c r="O31" s="18">
        <f t="shared" si="16"/>
        <v>32906.5</v>
      </c>
      <c r="P31" s="19">
        <f t="shared" si="17"/>
        <v>2481.5</v>
      </c>
      <c r="Q31" s="19">
        <f t="shared" si="18"/>
        <v>2485</v>
      </c>
      <c r="R31" s="19">
        <f t="shared" si="19"/>
        <v>385.00000000000006</v>
      </c>
      <c r="S31" s="19">
        <f t="shared" si="7"/>
        <v>5351.5</v>
      </c>
    </row>
    <row r="32" spans="2:19" s="24" customFormat="1" x14ac:dyDescent="0.35">
      <c r="B32" s="15">
        <f t="shared" si="8"/>
        <v>20</v>
      </c>
      <c r="C32" s="15" t="s">
        <v>105</v>
      </c>
      <c r="D32" s="22" t="s">
        <v>106</v>
      </c>
      <c r="E32" s="22" t="s">
        <v>107</v>
      </c>
      <c r="F32" s="15" t="s">
        <v>24</v>
      </c>
      <c r="G32" s="29" t="s">
        <v>108</v>
      </c>
      <c r="H32" s="17">
        <v>35000</v>
      </c>
      <c r="I32" s="18">
        <v>25</v>
      </c>
      <c r="J32" s="18">
        <f t="shared" si="14"/>
        <v>1064</v>
      </c>
      <c r="K32" s="18">
        <f t="shared" si="15"/>
        <v>1004.5</v>
      </c>
      <c r="L32" s="18">
        <v>0</v>
      </c>
      <c r="M32" s="18">
        <v>0</v>
      </c>
      <c r="N32" s="18">
        <f t="shared" si="9"/>
        <v>2093.5</v>
      </c>
      <c r="O32" s="18">
        <f t="shared" si="16"/>
        <v>32906.5</v>
      </c>
      <c r="P32" s="19">
        <f t="shared" si="17"/>
        <v>2481.5</v>
      </c>
      <c r="Q32" s="19">
        <f t="shared" si="18"/>
        <v>2485</v>
      </c>
      <c r="R32" s="19">
        <f t="shared" si="19"/>
        <v>385.00000000000006</v>
      </c>
      <c r="S32" s="19">
        <f t="shared" si="7"/>
        <v>5351.5</v>
      </c>
    </row>
    <row r="33" spans="2:19" s="24" customFormat="1" x14ac:dyDescent="0.35">
      <c r="B33" s="15">
        <f t="shared" si="8"/>
        <v>21</v>
      </c>
      <c r="C33" s="12" t="s">
        <v>109</v>
      </c>
      <c r="D33" s="22" t="s">
        <v>110</v>
      </c>
      <c r="E33" s="30" t="s">
        <v>111</v>
      </c>
      <c r="F33" s="12" t="s">
        <v>112</v>
      </c>
      <c r="G33" s="16" t="s">
        <v>113</v>
      </c>
      <c r="H33" s="28">
        <v>85000</v>
      </c>
      <c r="I33" s="18">
        <v>25</v>
      </c>
      <c r="J33" s="18">
        <f t="shared" si="14"/>
        <v>2584</v>
      </c>
      <c r="K33" s="18">
        <f t="shared" si="15"/>
        <v>2439.5</v>
      </c>
      <c r="L33" s="18">
        <v>8577.06</v>
      </c>
      <c r="M33" s="18">
        <v>0</v>
      </c>
      <c r="N33" s="18">
        <f t="shared" si="9"/>
        <v>13625.56</v>
      </c>
      <c r="O33" s="18">
        <f t="shared" si="16"/>
        <v>71374.44</v>
      </c>
      <c r="P33" s="19">
        <f t="shared" si="17"/>
        <v>6026.5</v>
      </c>
      <c r="Q33" s="19">
        <f t="shared" si="18"/>
        <v>6034.9999999999991</v>
      </c>
      <c r="R33" s="17">
        <v>593.21</v>
      </c>
      <c r="S33" s="19">
        <f>+P33+Q33+R33</f>
        <v>12654.71</v>
      </c>
    </row>
    <row r="34" spans="2:19" s="24" customFormat="1" x14ac:dyDescent="0.35">
      <c r="B34" s="15">
        <f t="shared" si="8"/>
        <v>22</v>
      </c>
      <c r="C34" s="15" t="s">
        <v>114</v>
      </c>
      <c r="D34" s="13" t="s">
        <v>115</v>
      </c>
      <c r="E34" s="22" t="s">
        <v>116</v>
      </c>
      <c r="F34" s="15" t="s">
        <v>117</v>
      </c>
      <c r="G34" s="16" t="s">
        <v>118</v>
      </c>
      <c r="H34" s="17">
        <v>9000</v>
      </c>
      <c r="I34" s="18">
        <v>25</v>
      </c>
      <c r="J34" s="18">
        <f t="shared" si="14"/>
        <v>273.60000000000002</v>
      </c>
      <c r="K34" s="18">
        <f t="shared" si="15"/>
        <v>258.3</v>
      </c>
      <c r="L34" s="18">
        <v>0</v>
      </c>
      <c r="M34" s="18">
        <v>0</v>
      </c>
      <c r="N34" s="18">
        <f t="shared" si="9"/>
        <v>556.90000000000009</v>
      </c>
      <c r="O34" s="18">
        <f t="shared" si="16"/>
        <v>8443.1</v>
      </c>
      <c r="P34" s="19">
        <f t="shared" si="17"/>
        <v>638.1</v>
      </c>
      <c r="Q34" s="19">
        <f t="shared" si="18"/>
        <v>638.99999999999989</v>
      </c>
      <c r="R34" s="19">
        <f t="shared" ref="R34:R52" si="20">+H34*1.1%</f>
        <v>99.000000000000014</v>
      </c>
      <c r="S34" s="19">
        <f t="shared" ref="S34:S55" si="21">+P34+Q34+R34</f>
        <v>1376.1</v>
      </c>
    </row>
    <row r="35" spans="2:19" s="24" customFormat="1" x14ac:dyDescent="0.35">
      <c r="B35" s="15">
        <f t="shared" si="8"/>
        <v>23</v>
      </c>
      <c r="C35" s="15" t="s">
        <v>119</v>
      </c>
      <c r="D35" s="13" t="s">
        <v>120</v>
      </c>
      <c r="E35" s="22" t="s">
        <v>121</v>
      </c>
      <c r="F35" s="15" t="s">
        <v>117</v>
      </c>
      <c r="G35" s="16" t="s">
        <v>122</v>
      </c>
      <c r="H35" s="17">
        <v>9000</v>
      </c>
      <c r="I35" s="18">
        <v>25</v>
      </c>
      <c r="J35" s="18">
        <f t="shared" si="14"/>
        <v>273.60000000000002</v>
      </c>
      <c r="K35" s="18">
        <f t="shared" si="15"/>
        <v>258.3</v>
      </c>
      <c r="L35" s="18">
        <v>0</v>
      </c>
      <c r="M35" s="18">
        <v>0</v>
      </c>
      <c r="N35" s="18">
        <f t="shared" si="9"/>
        <v>556.90000000000009</v>
      </c>
      <c r="O35" s="18">
        <f t="shared" si="16"/>
        <v>8443.1</v>
      </c>
      <c r="P35" s="19">
        <f t="shared" si="17"/>
        <v>638.1</v>
      </c>
      <c r="Q35" s="19">
        <f t="shared" si="18"/>
        <v>638.99999999999989</v>
      </c>
      <c r="R35" s="19">
        <f t="shared" si="20"/>
        <v>99.000000000000014</v>
      </c>
      <c r="S35" s="19">
        <f t="shared" si="21"/>
        <v>1376.1</v>
      </c>
    </row>
    <row r="36" spans="2:19" s="24" customFormat="1" x14ac:dyDescent="0.35">
      <c r="B36" s="15">
        <f t="shared" si="8"/>
        <v>24</v>
      </c>
      <c r="C36" s="15" t="s">
        <v>123</v>
      </c>
      <c r="D36" s="13" t="s">
        <v>124</v>
      </c>
      <c r="E36" s="22" t="s">
        <v>125</v>
      </c>
      <c r="F36" s="15" t="s">
        <v>117</v>
      </c>
      <c r="G36" s="16" t="s">
        <v>126</v>
      </c>
      <c r="H36" s="17">
        <v>9000</v>
      </c>
      <c r="I36" s="18">
        <v>25</v>
      </c>
      <c r="J36" s="18">
        <f t="shared" si="14"/>
        <v>273.60000000000002</v>
      </c>
      <c r="K36" s="18">
        <f t="shared" si="15"/>
        <v>258.3</v>
      </c>
      <c r="L36" s="18">
        <v>0</v>
      </c>
      <c r="M36" s="18">
        <v>0</v>
      </c>
      <c r="N36" s="18">
        <f t="shared" si="9"/>
        <v>556.90000000000009</v>
      </c>
      <c r="O36" s="18">
        <f t="shared" si="16"/>
        <v>8443.1</v>
      </c>
      <c r="P36" s="19">
        <f t="shared" si="17"/>
        <v>638.1</v>
      </c>
      <c r="Q36" s="19">
        <f t="shared" si="18"/>
        <v>638.99999999999989</v>
      </c>
      <c r="R36" s="19">
        <f t="shared" si="20"/>
        <v>99.000000000000014</v>
      </c>
      <c r="S36" s="19">
        <f t="shared" si="21"/>
        <v>1376.1</v>
      </c>
    </row>
    <row r="37" spans="2:19" s="24" customFormat="1" x14ac:dyDescent="0.35">
      <c r="B37" s="15">
        <f t="shared" si="8"/>
        <v>25</v>
      </c>
      <c r="C37" s="15" t="s">
        <v>127</v>
      </c>
      <c r="D37" s="13" t="s">
        <v>128</v>
      </c>
      <c r="E37" s="22" t="s">
        <v>129</v>
      </c>
      <c r="F37" s="15" t="s">
        <v>117</v>
      </c>
      <c r="G37" s="16" t="s">
        <v>130</v>
      </c>
      <c r="H37" s="17">
        <v>9000</v>
      </c>
      <c r="I37" s="18">
        <v>25</v>
      </c>
      <c r="J37" s="18">
        <f t="shared" si="14"/>
        <v>273.60000000000002</v>
      </c>
      <c r="K37" s="18">
        <f t="shared" si="15"/>
        <v>258.3</v>
      </c>
      <c r="L37" s="18">
        <v>0</v>
      </c>
      <c r="M37" s="18">
        <v>0</v>
      </c>
      <c r="N37" s="18">
        <f t="shared" si="9"/>
        <v>556.90000000000009</v>
      </c>
      <c r="O37" s="18">
        <f t="shared" si="16"/>
        <v>8443.1</v>
      </c>
      <c r="P37" s="19">
        <f t="shared" si="17"/>
        <v>638.1</v>
      </c>
      <c r="Q37" s="19">
        <f t="shared" si="18"/>
        <v>638.99999999999989</v>
      </c>
      <c r="R37" s="19">
        <f t="shared" si="20"/>
        <v>99.000000000000014</v>
      </c>
      <c r="S37" s="19">
        <f t="shared" si="21"/>
        <v>1376.1</v>
      </c>
    </row>
    <row r="38" spans="2:19" s="24" customFormat="1" x14ac:dyDescent="0.35">
      <c r="B38" s="15">
        <f t="shared" si="8"/>
        <v>26</v>
      </c>
      <c r="C38" s="15" t="s">
        <v>131</v>
      </c>
      <c r="D38" s="13" t="s">
        <v>132</v>
      </c>
      <c r="E38" s="22" t="s">
        <v>133</v>
      </c>
      <c r="F38" s="15" t="s">
        <v>117</v>
      </c>
      <c r="G38" s="16" t="s">
        <v>134</v>
      </c>
      <c r="H38" s="17">
        <v>9000</v>
      </c>
      <c r="I38" s="18">
        <v>25</v>
      </c>
      <c r="J38" s="18">
        <f t="shared" si="14"/>
        <v>273.60000000000002</v>
      </c>
      <c r="K38" s="18">
        <f t="shared" si="15"/>
        <v>258.3</v>
      </c>
      <c r="L38" s="18">
        <v>0</v>
      </c>
      <c r="M38" s="18">
        <v>0</v>
      </c>
      <c r="N38" s="18">
        <f t="shared" si="9"/>
        <v>556.90000000000009</v>
      </c>
      <c r="O38" s="18">
        <f t="shared" si="16"/>
        <v>8443.1</v>
      </c>
      <c r="P38" s="19">
        <f t="shared" si="17"/>
        <v>638.1</v>
      </c>
      <c r="Q38" s="19">
        <f t="shared" si="18"/>
        <v>638.99999999999989</v>
      </c>
      <c r="R38" s="19">
        <f t="shared" si="20"/>
        <v>99.000000000000014</v>
      </c>
      <c r="S38" s="19">
        <f t="shared" si="21"/>
        <v>1376.1</v>
      </c>
    </row>
    <row r="39" spans="2:19" s="24" customFormat="1" x14ac:dyDescent="0.35">
      <c r="B39" s="15">
        <f t="shared" si="8"/>
        <v>27</v>
      </c>
      <c r="C39" s="15" t="s">
        <v>135</v>
      </c>
      <c r="D39" s="13" t="s">
        <v>136</v>
      </c>
      <c r="E39" s="22" t="s">
        <v>137</v>
      </c>
      <c r="F39" s="15" t="s">
        <v>117</v>
      </c>
      <c r="G39" s="16" t="s">
        <v>138</v>
      </c>
      <c r="H39" s="17">
        <v>9000</v>
      </c>
      <c r="I39" s="18">
        <v>25</v>
      </c>
      <c r="J39" s="18">
        <f t="shared" si="14"/>
        <v>273.60000000000002</v>
      </c>
      <c r="K39" s="18">
        <f t="shared" si="15"/>
        <v>258.3</v>
      </c>
      <c r="L39" s="18">
        <v>0</v>
      </c>
      <c r="M39" s="18">
        <v>0</v>
      </c>
      <c r="N39" s="18">
        <f t="shared" si="9"/>
        <v>556.90000000000009</v>
      </c>
      <c r="O39" s="18">
        <f t="shared" si="16"/>
        <v>8443.1</v>
      </c>
      <c r="P39" s="19">
        <f t="shared" si="17"/>
        <v>638.1</v>
      </c>
      <c r="Q39" s="19">
        <f t="shared" si="18"/>
        <v>638.99999999999989</v>
      </c>
      <c r="R39" s="19">
        <f t="shared" si="20"/>
        <v>99.000000000000014</v>
      </c>
      <c r="S39" s="19">
        <f t="shared" si="21"/>
        <v>1376.1</v>
      </c>
    </row>
    <row r="40" spans="2:19" s="24" customFormat="1" x14ac:dyDescent="0.35">
      <c r="B40" s="15">
        <f t="shared" si="8"/>
        <v>28</v>
      </c>
      <c r="C40" s="15" t="s">
        <v>139</v>
      </c>
      <c r="D40" s="13" t="s">
        <v>140</v>
      </c>
      <c r="E40" s="22" t="s">
        <v>141</v>
      </c>
      <c r="F40" s="15" t="s">
        <v>117</v>
      </c>
      <c r="G40" s="16" t="s">
        <v>142</v>
      </c>
      <c r="H40" s="17">
        <v>9000</v>
      </c>
      <c r="I40" s="18">
        <v>25</v>
      </c>
      <c r="J40" s="18">
        <f t="shared" si="14"/>
        <v>273.60000000000002</v>
      </c>
      <c r="K40" s="18">
        <f t="shared" si="15"/>
        <v>258.3</v>
      </c>
      <c r="L40" s="18">
        <v>0</v>
      </c>
      <c r="M40" s="18">
        <v>0</v>
      </c>
      <c r="N40" s="18">
        <f t="shared" si="9"/>
        <v>556.90000000000009</v>
      </c>
      <c r="O40" s="18">
        <f t="shared" si="16"/>
        <v>8443.1</v>
      </c>
      <c r="P40" s="19">
        <f t="shared" si="17"/>
        <v>638.1</v>
      </c>
      <c r="Q40" s="19">
        <f t="shared" si="18"/>
        <v>638.99999999999989</v>
      </c>
      <c r="R40" s="19">
        <f t="shared" si="20"/>
        <v>99.000000000000014</v>
      </c>
      <c r="S40" s="19">
        <f t="shared" si="21"/>
        <v>1376.1</v>
      </c>
    </row>
    <row r="41" spans="2:19" s="24" customFormat="1" x14ac:dyDescent="0.35">
      <c r="B41" s="15">
        <f t="shared" si="8"/>
        <v>29</v>
      </c>
      <c r="C41" s="31" t="s">
        <v>143</v>
      </c>
      <c r="D41" s="32" t="s">
        <v>144</v>
      </c>
      <c r="E41" s="33" t="s">
        <v>145</v>
      </c>
      <c r="F41" s="31" t="s">
        <v>146</v>
      </c>
      <c r="G41" s="16" t="s">
        <v>147</v>
      </c>
      <c r="H41" s="34">
        <v>20000</v>
      </c>
      <c r="I41" s="26">
        <v>25</v>
      </c>
      <c r="J41" s="26">
        <f>+H41*3.04%</f>
        <v>608</v>
      </c>
      <c r="K41" s="26">
        <f>+H41*2.87%</f>
        <v>574</v>
      </c>
      <c r="L41" s="26">
        <v>0</v>
      </c>
      <c r="M41" s="18">
        <v>0</v>
      </c>
      <c r="N41" s="26">
        <f t="shared" ref="N41:N52" si="22">+I41+J41+K41+L41</f>
        <v>1207</v>
      </c>
      <c r="O41" s="26">
        <f t="shared" si="16"/>
        <v>18793</v>
      </c>
      <c r="P41" s="27">
        <f t="shared" si="17"/>
        <v>1418</v>
      </c>
      <c r="Q41" s="27">
        <f t="shared" si="18"/>
        <v>1419.9999999999998</v>
      </c>
      <c r="R41" s="27">
        <f t="shared" si="20"/>
        <v>220.00000000000003</v>
      </c>
      <c r="S41" s="19">
        <f t="shared" si="21"/>
        <v>3058</v>
      </c>
    </row>
    <row r="42" spans="2:19" s="24" customFormat="1" x14ac:dyDescent="0.35">
      <c r="B42" s="15">
        <f t="shared" si="8"/>
        <v>30</v>
      </c>
      <c r="C42" s="31" t="s">
        <v>148</v>
      </c>
      <c r="D42" s="32" t="s">
        <v>149</v>
      </c>
      <c r="E42" s="33" t="s">
        <v>150</v>
      </c>
      <c r="F42" s="31" t="s">
        <v>146</v>
      </c>
      <c r="G42" s="16" t="s">
        <v>151</v>
      </c>
      <c r="H42" s="34">
        <v>20000</v>
      </c>
      <c r="I42" s="26">
        <v>25</v>
      </c>
      <c r="J42" s="26">
        <f t="shared" ref="J42:J52" si="23">+H42*3.04%</f>
        <v>608</v>
      </c>
      <c r="K42" s="26">
        <f t="shared" ref="K42:K52" si="24">+H42*2.87%</f>
        <v>574</v>
      </c>
      <c r="L42" s="26">
        <v>0</v>
      </c>
      <c r="M42" s="18">
        <v>0</v>
      </c>
      <c r="N42" s="26">
        <f t="shared" si="22"/>
        <v>1207</v>
      </c>
      <c r="O42" s="26">
        <f t="shared" si="16"/>
        <v>18793</v>
      </c>
      <c r="P42" s="27">
        <f t="shared" si="17"/>
        <v>1418</v>
      </c>
      <c r="Q42" s="27">
        <f t="shared" si="18"/>
        <v>1419.9999999999998</v>
      </c>
      <c r="R42" s="27">
        <f t="shared" si="20"/>
        <v>220.00000000000003</v>
      </c>
      <c r="S42" s="19">
        <f t="shared" si="21"/>
        <v>3058</v>
      </c>
    </row>
    <row r="43" spans="2:19" s="24" customFormat="1" x14ac:dyDescent="0.35">
      <c r="B43" s="15">
        <f t="shared" si="8"/>
        <v>31</v>
      </c>
      <c r="C43" s="31" t="s">
        <v>152</v>
      </c>
      <c r="D43" s="32" t="s">
        <v>153</v>
      </c>
      <c r="E43" s="33" t="s">
        <v>154</v>
      </c>
      <c r="F43" s="31" t="s">
        <v>146</v>
      </c>
      <c r="G43" s="16" t="s">
        <v>155</v>
      </c>
      <c r="H43" s="34">
        <v>20000</v>
      </c>
      <c r="I43" s="26">
        <v>25</v>
      </c>
      <c r="J43" s="26">
        <f t="shared" si="23"/>
        <v>608</v>
      </c>
      <c r="K43" s="26">
        <f t="shared" si="24"/>
        <v>574</v>
      </c>
      <c r="L43" s="26">
        <v>0</v>
      </c>
      <c r="M43" s="18">
        <v>0</v>
      </c>
      <c r="N43" s="26">
        <f t="shared" si="22"/>
        <v>1207</v>
      </c>
      <c r="O43" s="26">
        <f t="shared" si="16"/>
        <v>18793</v>
      </c>
      <c r="P43" s="27">
        <f t="shared" si="17"/>
        <v>1418</v>
      </c>
      <c r="Q43" s="27">
        <f t="shared" si="18"/>
        <v>1419.9999999999998</v>
      </c>
      <c r="R43" s="27">
        <f t="shared" si="20"/>
        <v>220.00000000000003</v>
      </c>
      <c r="S43" s="19">
        <f t="shared" si="21"/>
        <v>3058</v>
      </c>
    </row>
    <row r="44" spans="2:19" s="24" customFormat="1" x14ac:dyDescent="0.35">
      <c r="B44" s="15">
        <f t="shared" si="8"/>
        <v>32</v>
      </c>
      <c r="C44" s="35" t="s">
        <v>156</v>
      </c>
      <c r="D44" s="32" t="s">
        <v>157</v>
      </c>
      <c r="E44" s="33" t="s">
        <v>158</v>
      </c>
      <c r="F44" s="31" t="s">
        <v>146</v>
      </c>
      <c r="G44" s="16" t="s">
        <v>159</v>
      </c>
      <c r="H44" s="34">
        <v>20000</v>
      </c>
      <c r="I44" s="26">
        <v>25</v>
      </c>
      <c r="J44" s="26">
        <f t="shared" si="23"/>
        <v>608</v>
      </c>
      <c r="K44" s="26">
        <f t="shared" si="24"/>
        <v>574</v>
      </c>
      <c r="L44" s="26">
        <v>0</v>
      </c>
      <c r="M44" s="18">
        <v>0</v>
      </c>
      <c r="N44" s="26">
        <f t="shared" si="22"/>
        <v>1207</v>
      </c>
      <c r="O44" s="26">
        <f t="shared" si="16"/>
        <v>18793</v>
      </c>
      <c r="P44" s="27">
        <f t="shared" si="17"/>
        <v>1418</v>
      </c>
      <c r="Q44" s="27">
        <f t="shared" si="18"/>
        <v>1419.9999999999998</v>
      </c>
      <c r="R44" s="27">
        <f t="shared" si="20"/>
        <v>220.00000000000003</v>
      </c>
      <c r="S44" s="19">
        <f t="shared" si="21"/>
        <v>3058</v>
      </c>
    </row>
    <row r="45" spans="2:19" s="24" customFormat="1" x14ac:dyDescent="0.35">
      <c r="B45" s="15">
        <f t="shared" si="8"/>
        <v>33</v>
      </c>
      <c r="C45" s="31" t="s">
        <v>160</v>
      </c>
      <c r="D45" s="32" t="s">
        <v>161</v>
      </c>
      <c r="E45" s="13" t="s">
        <v>162</v>
      </c>
      <c r="F45" s="35" t="s">
        <v>163</v>
      </c>
      <c r="G45" s="16" t="s">
        <v>164</v>
      </c>
      <c r="H45" s="34">
        <v>20000</v>
      </c>
      <c r="I45" s="26">
        <v>25</v>
      </c>
      <c r="J45" s="26">
        <f t="shared" si="23"/>
        <v>608</v>
      </c>
      <c r="K45" s="26">
        <f t="shared" si="24"/>
        <v>574</v>
      </c>
      <c r="L45" s="26">
        <v>0</v>
      </c>
      <c r="M45" s="18">
        <v>0</v>
      </c>
      <c r="N45" s="26">
        <f t="shared" si="22"/>
        <v>1207</v>
      </c>
      <c r="O45" s="26">
        <f t="shared" si="16"/>
        <v>18793</v>
      </c>
      <c r="P45" s="27">
        <f t="shared" si="17"/>
        <v>1418</v>
      </c>
      <c r="Q45" s="27">
        <f t="shared" si="18"/>
        <v>1419.9999999999998</v>
      </c>
      <c r="R45" s="27">
        <f t="shared" si="20"/>
        <v>220.00000000000003</v>
      </c>
      <c r="S45" s="19">
        <f t="shared" si="21"/>
        <v>3058</v>
      </c>
    </row>
    <row r="46" spans="2:19" s="24" customFormat="1" x14ac:dyDescent="0.35">
      <c r="B46" s="15">
        <f t="shared" si="8"/>
        <v>34</v>
      </c>
      <c r="C46" s="31" t="s">
        <v>165</v>
      </c>
      <c r="D46" s="32" t="s">
        <v>166</v>
      </c>
      <c r="E46" s="33" t="s">
        <v>167</v>
      </c>
      <c r="F46" s="31" t="s">
        <v>168</v>
      </c>
      <c r="G46" s="36" t="s">
        <v>169</v>
      </c>
      <c r="H46" s="34">
        <v>35000</v>
      </c>
      <c r="I46" s="26">
        <v>25</v>
      </c>
      <c r="J46" s="26">
        <f t="shared" si="23"/>
        <v>1064</v>
      </c>
      <c r="K46" s="26">
        <f t="shared" si="24"/>
        <v>1004.5</v>
      </c>
      <c r="L46" s="26">
        <v>0</v>
      </c>
      <c r="M46" s="18">
        <v>0</v>
      </c>
      <c r="N46" s="26">
        <f t="shared" si="22"/>
        <v>2093.5</v>
      </c>
      <c r="O46" s="26">
        <f t="shared" si="16"/>
        <v>32906.5</v>
      </c>
      <c r="P46" s="27">
        <f t="shared" si="17"/>
        <v>2481.5</v>
      </c>
      <c r="Q46" s="27">
        <f t="shared" si="18"/>
        <v>2485</v>
      </c>
      <c r="R46" s="27">
        <f t="shared" si="20"/>
        <v>385.00000000000006</v>
      </c>
      <c r="S46" s="19">
        <f t="shared" si="21"/>
        <v>5351.5</v>
      </c>
    </row>
    <row r="47" spans="2:19" s="24" customFormat="1" x14ac:dyDescent="0.35">
      <c r="B47" s="15">
        <f t="shared" si="8"/>
        <v>35</v>
      </c>
      <c r="C47" s="31" t="s">
        <v>170</v>
      </c>
      <c r="D47" s="32" t="s">
        <v>171</v>
      </c>
      <c r="E47" s="33" t="s">
        <v>172</v>
      </c>
      <c r="F47" s="31" t="s">
        <v>168</v>
      </c>
      <c r="G47" s="36" t="s">
        <v>173</v>
      </c>
      <c r="H47" s="34">
        <v>35000</v>
      </c>
      <c r="I47" s="26">
        <v>25</v>
      </c>
      <c r="J47" s="26">
        <f t="shared" si="23"/>
        <v>1064</v>
      </c>
      <c r="K47" s="26">
        <f t="shared" si="24"/>
        <v>1004.5</v>
      </c>
      <c r="L47" s="26">
        <v>0</v>
      </c>
      <c r="M47" s="18">
        <v>0</v>
      </c>
      <c r="N47" s="26">
        <f t="shared" si="22"/>
        <v>2093.5</v>
      </c>
      <c r="O47" s="26">
        <f t="shared" si="16"/>
        <v>32906.5</v>
      </c>
      <c r="P47" s="27">
        <f t="shared" si="17"/>
        <v>2481.5</v>
      </c>
      <c r="Q47" s="27">
        <f t="shared" si="18"/>
        <v>2485</v>
      </c>
      <c r="R47" s="27">
        <f t="shared" si="20"/>
        <v>385.00000000000006</v>
      </c>
      <c r="S47" s="19">
        <f t="shared" si="21"/>
        <v>5351.5</v>
      </c>
    </row>
    <row r="48" spans="2:19" s="24" customFormat="1" x14ac:dyDescent="0.35">
      <c r="B48" s="15">
        <f t="shared" si="8"/>
        <v>36</v>
      </c>
      <c r="C48" s="31" t="s">
        <v>174</v>
      </c>
      <c r="D48" s="32" t="s">
        <v>175</v>
      </c>
      <c r="E48" s="33" t="s">
        <v>176</v>
      </c>
      <c r="F48" s="31" t="s">
        <v>168</v>
      </c>
      <c r="G48" s="36" t="s">
        <v>177</v>
      </c>
      <c r="H48" s="34">
        <v>35000</v>
      </c>
      <c r="I48" s="26">
        <v>25</v>
      </c>
      <c r="J48" s="26">
        <f t="shared" si="23"/>
        <v>1064</v>
      </c>
      <c r="K48" s="26">
        <f t="shared" si="24"/>
        <v>1004.5</v>
      </c>
      <c r="L48" s="26">
        <v>0</v>
      </c>
      <c r="M48" s="18">
        <v>0</v>
      </c>
      <c r="N48" s="26">
        <f t="shared" si="22"/>
        <v>2093.5</v>
      </c>
      <c r="O48" s="26">
        <f t="shared" si="16"/>
        <v>32906.5</v>
      </c>
      <c r="P48" s="27">
        <f t="shared" si="17"/>
        <v>2481.5</v>
      </c>
      <c r="Q48" s="27">
        <f t="shared" si="18"/>
        <v>2485</v>
      </c>
      <c r="R48" s="27">
        <f t="shared" si="20"/>
        <v>385.00000000000006</v>
      </c>
      <c r="S48" s="19">
        <f t="shared" si="21"/>
        <v>5351.5</v>
      </c>
    </row>
    <row r="49" spans="2:20" s="24" customFormat="1" x14ac:dyDescent="0.35">
      <c r="B49" s="15">
        <f t="shared" si="8"/>
        <v>37</v>
      </c>
      <c r="C49" s="31" t="s">
        <v>178</v>
      </c>
      <c r="D49" s="32" t="s">
        <v>179</v>
      </c>
      <c r="E49" s="33" t="s">
        <v>180</v>
      </c>
      <c r="F49" s="31" t="s">
        <v>168</v>
      </c>
      <c r="G49" s="36" t="s">
        <v>181</v>
      </c>
      <c r="H49" s="34">
        <v>35000</v>
      </c>
      <c r="I49" s="26">
        <v>25</v>
      </c>
      <c r="J49" s="26">
        <f t="shared" si="23"/>
        <v>1064</v>
      </c>
      <c r="K49" s="26">
        <f t="shared" si="24"/>
        <v>1004.5</v>
      </c>
      <c r="L49" s="26">
        <v>0</v>
      </c>
      <c r="M49" s="18">
        <v>0</v>
      </c>
      <c r="N49" s="26">
        <f t="shared" si="22"/>
        <v>2093.5</v>
      </c>
      <c r="O49" s="26">
        <f t="shared" si="16"/>
        <v>32906.5</v>
      </c>
      <c r="P49" s="27">
        <f t="shared" si="17"/>
        <v>2481.5</v>
      </c>
      <c r="Q49" s="27">
        <f t="shared" si="18"/>
        <v>2485</v>
      </c>
      <c r="R49" s="27">
        <f t="shared" si="20"/>
        <v>385.00000000000006</v>
      </c>
      <c r="S49" s="19">
        <f t="shared" si="21"/>
        <v>5351.5</v>
      </c>
    </row>
    <row r="50" spans="2:20" s="24" customFormat="1" x14ac:dyDescent="0.35">
      <c r="B50" s="15">
        <f t="shared" si="8"/>
        <v>38</v>
      </c>
      <c r="C50" s="31" t="s">
        <v>182</v>
      </c>
      <c r="D50" s="32" t="s">
        <v>183</v>
      </c>
      <c r="E50" s="33" t="s">
        <v>184</v>
      </c>
      <c r="F50" s="31" t="s">
        <v>168</v>
      </c>
      <c r="G50" s="36" t="s">
        <v>185</v>
      </c>
      <c r="H50" s="34">
        <v>35000</v>
      </c>
      <c r="I50" s="26">
        <v>25</v>
      </c>
      <c r="J50" s="26">
        <f t="shared" si="23"/>
        <v>1064</v>
      </c>
      <c r="K50" s="26">
        <f t="shared" si="24"/>
        <v>1004.5</v>
      </c>
      <c r="L50" s="26">
        <v>0</v>
      </c>
      <c r="M50" s="18">
        <v>0</v>
      </c>
      <c r="N50" s="26">
        <f t="shared" si="22"/>
        <v>2093.5</v>
      </c>
      <c r="O50" s="26">
        <f t="shared" si="16"/>
        <v>32906.5</v>
      </c>
      <c r="P50" s="27">
        <f t="shared" si="17"/>
        <v>2481.5</v>
      </c>
      <c r="Q50" s="27">
        <f t="shared" si="18"/>
        <v>2485</v>
      </c>
      <c r="R50" s="27">
        <f t="shared" si="20"/>
        <v>385.00000000000006</v>
      </c>
      <c r="S50" s="19">
        <f t="shared" si="21"/>
        <v>5351.5</v>
      </c>
    </row>
    <row r="51" spans="2:20" s="24" customFormat="1" x14ac:dyDescent="0.35">
      <c r="B51" s="15">
        <f t="shared" si="8"/>
        <v>39</v>
      </c>
      <c r="C51" s="35" t="s">
        <v>186</v>
      </c>
      <c r="D51" s="33" t="s">
        <v>187</v>
      </c>
      <c r="E51" s="37" t="s">
        <v>188</v>
      </c>
      <c r="F51" s="31" t="s">
        <v>189</v>
      </c>
      <c r="G51" s="36" t="s">
        <v>190</v>
      </c>
      <c r="H51" s="34">
        <v>20000</v>
      </c>
      <c r="I51" s="26">
        <v>25</v>
      </c>
      <c r="J51" s="26">
        <f t="shared" si="23"/>
        <v>608</v>
      </c>
      <c r="K51" s="26">
        <f t="shared" si="24"/>
        <v>574</v>
      </c>
      <c r="L51" s="26">
        <v>0</v>
      </c>
      <c r="M51" s="18">
        <v>0</v>
      </c>
      <c r="N51" s="26">
        <f t="shared" si="22"/>
        <v>1207</v>
      </c>
      <c r="O51" s="26">
        <f t="shared" si="16"/>
        <v>18793</v>
      </c>
      <c r="P51" s="27">
        <f t="shared" si="17"/>
        <v>1418</v>
      </c>
      <c r="Q51" s="27">
        <f t="shared" si="18"/>
        <v>1419.9999999999998</v>
      </c>
      <c r="R51" s="27">
        <f t="shared" si="20"/>
        <v>220.00000000000003</v>
      </c>
      <c r="S51" s="19">
        <f t="shared" si="21"/>
        <v>3058</v>
      </c>
    </row>
    <row r="52" spans="2:20" s="24" customFormat="1" x14ac:dyDescent="0.35">
      <c r="B52" s="15">
        <f t="shared" si="8"/>
        <v>40</v>
      </c>
      <c r="C52" s="35" t="s">
        <v>191</v>
      </c>
      <c r="D52" s="33" t="s">
        <v>192</v>
      </c>
      <c r="E52" s="37" t="s">
        <v>193</v>
      </c>
      <c r="F52" s="31" t="s">
        <v>194</v>
      </c>
      <c r="G52" s="36" t="s">
        <v>195</v>
      </c>
      <c r="H52" s="34">
        <v>20000</v>
      </c>
      <c r="I52" s="26">
        <v>25</v>
      </c>
      <c r="J52" s="26">
        <f t="shared" si="23"/>
        <v>608</v>
      </c>
      <c r="K52" s="26">
        <f t="shared" si="24"/>
        <v>574</v>
      </c>
      <c r="L52" s="26">
        <v>0</v>
      </c>
      <c r="M52" s="18">
        <v>0</v>
      </c>
      <c r="N52" s="26">
        <f t="shared" si="22"/>
        <v>1207</v>
      </c>
      <c r="O52" s="26">
        <f t="shared" si="16"/>
        <v>18793</v>
      </c>
      <c r="P52" s="27">
        <f t="shared" si="17"/>
        <v>1418</v>
      </c>
      <c r="Q52" s="27">
        <f t="shared" si="18"/>
        <v>1419.9999999999998</v>
      </c>
      <c r="R52" s="27">
        <f t="shared" si="20"/>
        <v>220.00000000000003</v>
      </c>
      <c r="S52" s="19">
        <f t="shared" si="21"/>
        <v>3058</v>
      </c>
    </row>
    <row r="53" spans="2:20" s="24" customFormat="1" ht="46.5" x14ac:dyDescent="0.35">
      <c r="B53" s="12">
        <f t="shared" si="8"/>
        <v>41</v>
      </c>
      <c r="C53" s="12" t="s">
        <v>196</v>
      </c>
      <c r="D53" s="22" t="s">
        <v>197</v>
      </c>
      <c r="E53" s="38" t="s">
        <v>198</v>
      </c>
      <c r="F53" s="25" t="s">
        <v>199</v>
      </c>
      <c r="G53" s="16" t="s">
        <v>200</v>
      </c>
      <c r="H53" s="28">
        <v>20000</v>
      </c>
      <c r="I53" s="26">
        <v>25</v>
      </c>
      <c r="J53" s="26">
        <f t="shared" ref="J53" si="25">H53*3.04%</f>
        <v>608</v>
      </c>
      <c r="K53" s="26">
        <f t="shared" ref="K53:K55" si="26">H53*2.87%</f>
        <v>574</v>
      </c>
      <c r="L53" s="26">
        <v>0</v>
      </c>
      <c r="M53" s="26">
        <v>0</v>
      </c>
      <c r="N53" s="26">
        <f>+I53+J53+K53+L53+M53</f>
        <v>1207</v>
      </c>
      <c r="O53" s="26">
        <f>H53-N53</f>
        <v>18793</v>
      </c>
      <c r="P53" s="27">
        <f>H53*7.09%</f>
        <v>1418</v>
      </c>
      <c r="Q53" s="27">
        <f>H53*7.1%</f>
        <v>1419.9999999999998</v>
      </c>
      <c r="R53" s="27">
        <f>H53*1.1%</f>
        <v>220.00000000000003</v>
      </c>
      <c r="S53" s="27">
        <f t="shared" si="21"/>
        <v>3058</v>
      </c>
    </row>
    <row r="54" spans="2:20" s="24" customFormat="1" x14ac:dyDescent="0.35">
      <c r="B54" s="12">
        <f t="shared" si="8"/>
        <v>42</v>
      </c>
      <c r="C54" s="12" t="s">
        <v>201</v>
      </c>
      <c r="D54" s="22" t="s">
        <v>202</v>
      </c>
      <c r="E54" s="39" t="s">
        <v>203</v>
      </c>
      <c r="F54" s="12" t="s">
        <v>204</v>
      </c>
      <c r="G54" s="16" t="s">
        <v>205</v>
      </c>
      <c r="H54" s="28">
        <v>45000</v>
      </c>
      <c r="I54" s="26">
        <v>25</v>
      </c>
      <c r="J54" s="26">
        <f>H54*3.04%</f>
        <v>1368</v>
      </c>
      <c r="K54" s="26">
        <f t="shared" si="26"/>
        <v>1291.5</v>
      </c>
      <c r="L54" s="28">
        <v>1148.33</v>
      </c>
      <c r="M54" s="26">
        <v>0</v>
      </c>
      <c r="N54" s="26">
        <f>+I54+J54+K54+L54+M54</f>
        <v>3832.83</v>
      </c>
      <c r="O54" s="26">
        <f>H54-N54</f>
        <v>41167.17</v>
      </c>
      <c r="P54" s="27">
        <f>H54*7.09%</f>
        <v>3190.5</v>
      </c>
      <c r="Q54" s="27">
        <f>H54*7.1%</f>
        <v>3194.9999999999995</v>
      </c>
      <c r="R54" s="27">
        <f>H54*1.1%</f>
        <v>495.00000000000006</v>
      </c>
      <c r="S54" s="27">
        <f t="shared" si="21"/>
        <v>6880.5</v>
      </c>
    </row>
    <row r="55" spans="2:20" s="24" customFormat="1" x14ac:dyDescent="0.35">
      <c r="B55" s="12">
        <f t="shared" si="8"/>
        <v>43</v>
      </c>
      <c r="C55" s="12" t="s">
        <v>206</v>
      </c>
      <c r="D55" s="22" t="s">
        <v>207</v>
      </c>
      <c r="E55" s="40" t="s">
        <v>208</v>
      </c>
      <c r="F55" s="12" t="s">
        <v>209</v>
      </c>
      <c r="G55" s="16" t="s">
        <v>210</v>
      </c>
      <c r="H55" s="28">
        <v>30000</v>
      </c>
      <c r="I55" s="26">
        <v>25</v>
      </c>
      <c r="J55" s="26">
        <f>H55*3.04%</f>
        <v>912</v>
      </c>
      <c r="K55" s="26">
        <f t="shared" si="26"/>
        <v>861</v>
      </c>
      <c r="L55" s="26">
        <v>0</v>
      </c>
      <c r="M55" s="26">
        <v>0</v>
      </c>
      <c r="N55" s="26">
        <f>+I55+J55+K55+L55+M55</f>
        <v>1798</v>
      </c>
      <c r="O55" s="26">
        <f>H55-N55</f>
        <v>28202</v>
      </c>
      <c r="P55" s="27">
        <f>H55*7.09%</f>
        <v>2127</v>
      </c>
      <c r="Q55" s="27">
        <f>H55*7.1%</f>
        <v>2130</v>
      </c>
      <c r="R55" s="27">
        <f>H55*1.1%</f>
        <v>330.00000000000006</v>
      </c>
      <c r="S55" s="27">
        <f t="shared" si="21"/>
        <v>4587</v>
      </c>
    </row>
    <row r="56" spans="2:20" s="24" customFormat="1" x14ac:dyDescent="0.35">
      <c r="B56" s="12">
        <f t="shared" si="8"/>
        <v>44</v>
      </c>
      <c r="C56" s="31" t="s">
        <v>211</v>
      </c>
      <c r="D56" s="32" t="s">
        <v>212</v>
      </c>
      <c r="E56" s="33" t="s">
        <v>213</v>
      </c>
      <c r="F56" s="31" t="s">
        <v>214</v>
      </c>
      <c r="G56" s="16" t="s">
        <v>215</v>
      </c>
      <c r="H56" s="41">
        <v>25000</v>
      </c>
      <c r="I56" s="26">
        <v>25</v>
      </c>
      <c r="J56" s="26">
        <f>+H56*3.04%</f>
        <v>760</v>
      </c>
      <c r="K56" s="26">
        <f>+H56*2.87%</f>
        <v>717.5</v>
      </c>
      <c r="L56" s="26">
        <v>0</v>
      </c>
      <c r="M56" s="26">
        <v>0</v>
      </c>
      <c r="N56" s="26">
        <f>+I56+J56+K56+L56</f>
        <v>1502.5</v>
      </c>
      <c r="O56" s="26">
        <f>+H56-N56</f>
        <v>23497.5</v>
      </c>
      <c r="P56" s="27">
        <f>+H56*7.09%</f>
        <v>1772.5000000000002</v>
      </c>
      <c r="Q56" s="27">
        <f>+H56*7.1%</f>
        <v>1774.9999999999998</v>
      </c>
      <c r="R56" s="27">
        <f>+H56*1.1%</f>
        <v>275</v>
      </c>
      <c r="S56" s="27">
        <f>+P56+Q56+R56</f>
        <v>3822.5</v>
      </c>
    </row>
    <row r="57" spans="2:20" s="24" customFormat="1" x14ac:dyDescent="0.35">
      <c r="B57" s="12">
        <f t="shared" si="8"/>
        <v>45</v>
      </c>
      <c r="C57" s="35" t="s">
        <v>219</v>
      </c>
      <c r="D57" s="32" t="s">
        <v>220</v>
      </c>
      <c r="E57" s="33" t="s">
        <v>221</v>
      </c>
      <c r="F57" s="31" t="s">
        <v>222</v>
      </c>
      <c r="G57" s="16" t="s">
        <v>223</v>
      </c>
      <c r="H57" s="34">
        <v>50000</v>
      </c>
      <c r="I57" s="26">
        <v>25</v>
      </c>
      <c r="J57" s="26">
        <f>+H57*3.04%</f>
        <v>1520</v>
      </c>
      <c r="K57" s="26">
        <f>+H57*2.87%</f>
        <v>1435</v>
      </c>
      <c r="L57" s="26">
        <v>1854</v>
      </c>
      <c r="M57" s="26">
        <v>0</v>
      </c>
      <c r="N57" s="26">
        <f>+I57+J57+K57+L57</f>
        <v>4834</v>
      </c>
      <c r="O57" s="26">
        <f>+H57-N57</f>
        <v>45166</v>
      </c>
      <c r="P57" s="27">
        <f>+H57*7.09%</f>
        <v>3545.0000000000005</v>
      </c>
      <c r="Q57" s="27">
        <f>+H57*7.1%</f>
        <v>3549.9999999999995</v>
      </c>
      <c r="R57" s="27">
        <f>+H57*1.1%</f>
        <v>550</v>
      </c>
      <c r="S57" s="27">
        <f>+P57+Q57+R57</f>
        <v>7645</v>
      </c>
    </row>
    <row r="58" spans="2:20" s="24" customFormat="1" x14ac:dyDescent="0.35">
      <c r="B58" s="12">
        <f t="shared" si="8"/>
        <v>46</v>
      </c>
      <c r="C58" s="35" t="s">
        <v>224</v>
      </c>
      <c r="D58" s="32" t="s">
        <v>225</v>
      </c>
      <c r="E58" s="33" t="s">
        <v>226</v>
      </c>
      <c r="F58" s="31" t="s">
        <v>227</v>
      </c>
      <c r="G58" s="16" t="s">
        <v>228</v>
      </c>
      <c r="H58" s="34">
        <v>60000</v>
      </c>
      <c r="I58" s="26">
        <v>25</v>
      </c>
      <c r="J58" s="26">
        <f>H58*3.04%</f>
        <v>1824</v>
      </c>
      <c r="K58" s="26">
        <f>+H58*2.87%</f>
        <v>1722</v>
      </c>
      <c r="L58" s="26">
        <v>3486.65</v>
      </c>
      <c r="M58" s="26">
        <v>0</v>
      </c>
      <c r="N58" s="26">
        <f>+I58+J58+K58+L58</f>
        <v>7057.65</v>
      </c>
      <c r="O58" s="26">
        <f>H58-N58</f>
        <v>52942.35</v>
      </c>
      <c r="P58" s="27">
        <f>+H58*7.09%</f>
        <v>4254</v>
      </c>
      <c r="Q58" s="27">
        <f>+H58*7.1%</f>
        <v>4260</v>
      </c>
      <c r="R58" s="27">
        <v>593.21</v>
      </c>
      <c r="S58" s="27">
        <f>+P58+Q58+R58</f>
        <v>9107.2099999999991</v>
      </c>
    </row>
    <row r="59" spans="2:20" s="24" customFormat="1" x14ac:dyDescent="0.35">
      <c r="B59" s="42"/>
      <c r="C59" s="43"/>
      <c r="D59" s="44"/>
      <c r="E59" s="44"/>
      <c r="F59" s="43"/>
      <c r="G59" s="43"/>
      <c r="H59" s="45">
        <f t="shared" ref="H59:S59" si="27">SUM(H13:H58)</f>
        <v>1382000</v>
      </c>
      <c r="I59" s="45">
        <f t="shared" si="27"/>
        <v>1150</v>
      </c>
      <c r="J59" s="45">
        <f t="shared" si="27"/>
        <v>42012.799999999988</v>
      </c>
      <c r="K59" s="45">
        <f t="shared" si="27"/>
        <v>39663.399999999994</v>
      </c>
      <c r="L59" s="45">
        <f t="shared" si="27"/>
        <v>27115.89</v>
      </c>
      <c r="M59" s="45">
        <f t="shared" si="27"/>
        <v>2380.2399999999998</v>
      </c>
      <c r="N59" s="45">
        <f t="shared" si="27"/>
        <v>112322.32999999996</v>
      </c>
      <c r="O59" s="45">
        <f t="shared" si="27"/>
        <v>1269677.67</v>
      </c>
      <c r="P59" s="45">
        <f t="shared" si="27"/>
        <v>97983.799999999988</v>
      </c>
      <c r="Q59" s="45">
        <f t="shared" si="27"/>
        <v>98122</v>
      </c>
      <c r="R59" s="45">
        <f t="shared" si="27"/>
        <v>14396.630000000001</v>
      </c>
      <c r="S59" s="45">
        <f t="shared" si="27"/>
        <v>210502.43000000002</v>
      </c>
      <c r="T59" s="45"/>
    </row>
    <row r="60" spans="2:20" s="24" customFormat="1" x14ac:dyDescent="0.35">
      <c r="B60" s="42"/>
      <c r="C60" s="43"/>
      <c r="D60" s="44"/>
      <c r="E60" s="44"/>
      <c r="F60" s="43"/>
      <c r="G60" s="43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2" spans="2:20" x14ac:dyDescent="0.35">
      <c r="D62" s="47"/>
      <c r="E62" s="47"/>
    </row>
    <row r="63" spans="2:20" x14ac:dyDescent="0.35">
      <c r="D63" s="140" t="s">
        <v>216</v>
      </c>
      <c r="E63" s="140"/>
    </row>
    <row r="64" spans="2:20" x14ac:dyDescent="0.35">
      <c r="D64" s="133" t="s">
        <v>217</v>
      </c>
      <c r="E64" s="133"/>
    </row>
  </sheetData>
  <mergeCells count="6">
    <mergeCell ref="D64:E64"/>
    <mergeCell ref="B9:S9"/>
    <mergeCell ref="B10:S10"/>
    <mergeCell ref="I11:N11"/>
    <mergeCell ref="P11:S11"/>
    <mergeCell ref="D63:E63"/>
  </mergeCells>
  <conditionalFormatting sqref="D34:D40">
    <cfRule type="duplicateValues" dxfId="1009" priority="112"/>
    <cfRule type="duplicateValues" dxfId="1008" priority="113"/>
  </conditionalFormatting>
  <conditionalFormatting sqref="C34:C40">
    <cfRule type="duplicateValues" dxfId="1007" priority="114"/>
  </conditionalFormatting>
  <conditionalFormatting sqref="E34:E40">
    <cfRule type="duplicateValues" dxfId="1006" priority="115"/>
  </conditionalFormatting>
  <conditionalFormatting sqref="G17">
    <cfRule type="duplicateValues" dxfId="1005" priority="111"/>
  </conditionalFormatting>
  <conditionalFormatting sqref="G17">
    <cfRule type="duplicateValues" dxfId="1004" priority="110"/>
  </conditionalFormatting>
  <conditionalFormatting sqref="G17">
    <cfRule type="duplicateValues" dxfId="1003" priority="109"/>
  </conditionalFormatting>
  <conditionalFormatting sqref="G18">
    <cfRule type="duplicateValues" dxfId="1002" priority="108"/>
  </conditionalFormatting>
  <conditionalFormatting sqref="G18">
    <cfRule type="duplicateValues" dxfId="1001" priority="107"/>
  </conditionalFormatting>
  <conditionalFormatting sqref="G18">
    <cfRule type="duplicateValues" dxfId="1000" priority="106"/>
  </conditionalFormatting>
  <conditionalFormatting sqref="G19">
    <cfRule type="duplicateValues" dxfId="999" priority="105"/>
  </conditionalFormatting>
  <conditionalFormatting sqref="G19">
    <cfRule type="duplicateValues" dxfId="998" priority="104"/>
  </conditionalFormatting>
  <conditionalFormatting sqref="G19">
    <cfRule type="duplicateValues" dxfId="997" priority="103"/>
  </conditionalFormatting>
  <conditionalFormatting sqref="G20">
    <cfRule type="duplicateValues" dxfId="996" priority="102"/>
  </conditionalFormatting>
  <conditionalFormatting sqref="G20">
    <cfRule type="duplicateValues" dxfId="995" priority="101"/>
  </conditionalFormatting>
  <conditionalFormatting sqref="G20">
    <cfRule type="duplicateValues" dxfId="994" priority="100"/>
  </conditionalFormatting>
  <conditionalFormatting sqref="G23">
    <cfRule type="duplicateValues" dxfId="993" priority="99"/>
  </conditionalFormatting>
  <conditionalFormatting sqref="G23">
    <cfRule type="duplicateValues" dxfId="992" priority="98"/>
  </conditionalFormatting>
  <conditionalFormatting sqref="G23">
    <cfRule type="duplicateValues" dxfId="991" priority="97"/>
  </conditionalFormatting>
  <conditionalFormatting sqref="G24">
    <cfRule type="duplicateValues" dxfId="990" priority="96"/>
  </conditionalFormatting>
  <conditionalFormatting sqref="G24">
    <cfRule type="duplicateValues" dxfId="989" priority="95"/>
  </conditionalFormatting>
  <conditionalFormatting sqref="G24">
    <cfRule type="duplicateValues" dxfId="988" priority="94"/>
  </conditionalFormatting>
  <conditionalFormatting sqref="G25">
    <cfRule type="duplicateValues" dxfId="987" priority="93"/>
  </conditionalFormatting>
  <conditionalFormatting sqref="G25">
    <cfRule type="duplicateValues" dxfId="986" priority="92"/>
  </conditionalFormatting>
  <conditionalFormatting sqref="G25">
    <cfRule type="duplicateValues" dxfId="985" priority="91"/>
  </conditionalFormatting>
  <conditionalFormatting sqref="G41">
    <cfRule type="duplicateValues" dxfId="984" priority="90"/>
  </conditionalFormatting>
  <conditionalFormatting sqref="G41">
    <cfRule type="duplicateValues" dxfId="983" priority="89"/>
  </conditionalFormatting>
  <conditionalFormatting sqref="G41">
    <cfRule type="duplicateValues" dxfId="982" priority="88"/>
  </conditionalFormatting>
  <conditionalFormatting sqref="G42">
    <cfRule type="duplicateValues" dxfId="981" priority="87"/>
  </conditionalFormatting>
  <conditionalFormatting sqref="G42">
    <cfRule type="duplicateValues" dxfId="980" priority="86"/>
  </conditionalFormatting>
  <conditionalFormatting sqref="G42">
    <cfRule type="duplicateValues" dxfId="979" priority="85"/>
  </conditionalFormatting>
  <conditionalFormatting sqref="G43">
    <cfRule type="duplicateValues" dxfId="978" priority="84"/>
  </conditionalFormatting>
  <conditionalFormatting sqref="G43">
    <cfRule type="duplicateValues" dxfId="977" priority="83"/>
  </conditionalFormatting>
  <conditionalFormatting sqref="G43">
    <cfRule type="duplicateValues" dxfId="976" priority="82"/>
  </conditionalFormatting>
  <conditionalFormatting sqref="G44">
    <cfRule type="duplicateValues" dxfId="975" priority="81"/>
  </conditionalFormatting>
  <conditionalFormatting sqref="G44">
    <cfRule type="duplicateValues" dxfId="974" priority="80"/>
  </conditionalFormatting>
  <conditionalFormatting sqref="G44">
    <cfRule type="duplicateValues" dxfId="973" priority="79"/>
  </conditionalFormatting>
  <conditionalFormatting sqref="G45">
    <cfRule type="duplicateValues" dxfId="972" priority="78"/>
  </conditionalFormatting>
  <conditionalFormatting sqref="G45">
    <cfRule type="duplicateValues" dxfId="971" priority="77"/>
  </conditionalFormatting>
  <conditionalFormatting sqref="G45">
    <cfRule type="duplicateValues" dxfId="970" priority="76"/>
  </conditionalFormatting>
  <conditionalFormatting sqref="G34">
    <cfRule type="duplicateValues" dxfId="969" priority="75"/>
  </conditionalFormatting>
  <conditionalFormatting sqref="G34">
    <cfRule type="duplicateValues" dxfId="968" priority="74"/>
  </conditionalFormatting>
  <conditionalFormatting sqref="G34">
    <cfRule type="duplicateValues" dxfId="967" priority="73"/>
  </conditionalFormatting>
  <conditionalFormatting sqref="G35">
    <cfRule type="duplicateValues" dxfId="966" priority="72"/>
  </conditionalFormatting>
  <conditionalFormatting sqref="G35">
    <cfRule type="duplicateValues" dxfId="965" priority="71"/>
  </conditionalFormatting>
  <conditionalFormatting sqref="G35">
    <cfRule type="duplicateValues" dxfId="964" priority="70"/>
  </conditionalFormatting>
  <conditionalFormatting sqref="G36">
    <cfRule type="duplicateValues" dxfId="963" priority="69"/>
  </conditionalFormatting>
  <conditionalFormatting sqref="G36">
    <cfRule type="duplicateValues" dxfId="962" priority="68"/>
  </conditionalFormatting>
  <conditionalFormatting sqref="G36">
    <cfRule type="duplicateValues" dxfId="961" priority="67"/>
  </conditionalFormatting>
  <conditionalFormatting sqref="G37">
    <cfRule type="duplicateValues" dxfId="960" priority="66"/>
  </conditionalFormatting>
  <conditionalFormatting sqref="G37">
    <cfRule type="duplicateValues" dxfId="959" priority="65"/>
  </conditionalFormatting>
  <conditionalFormatting sqref="G37">
    <cfRule type="duplicateValues" dxfId="958" priority="64"/>
  </conditionalFormatting>
  <conditionalFormatting sqref="G38">
    <cfRule type="duplicateValues" dxfId="957" priority="63"/>
  </conditionalFormatting>
  <conditionalFormatting sqref="G38">
    <cfRule type="duplicateValues" dxfId="956" priority="62"/>
  </conditionalFormatting>
  <conditionalFormatting sqref="G38">
    <cfRule type="duplicateValues" dxfId="955" priority="61"/>
  </conditionalFormatting>
  <conditionalFormatting sqref="G39">
    <cfRule type="duplicateValues" dxfId="954" priority="60"/>
  </conditionalFormatting>
  <conditionalFormatting sqref="G39">
    <cfRule type="duplicateValues" dxfId="953" priority="59"/>
  </conditionalFormatting>
  <conditionalFormatting sqref="G39">
    <cfRule type="duplicateValues" dxfId="952" priority="58"/>
  </conditionalFormatting>
  <conditionalFormatting sqref="G40">
    <cfRule type="duplicateValues" dxfId="951" priority="57"/>
  </conditionalFormatting>
  <conditionalFormatting sqref="G40">
    <cfRule type="duplicateValues" dxfId="950" priority="56"/>
  </conditionalFormatting>
  <conditionalFormatting sqref="G40">
    <cfRule type="duplicateValues" dxfId="949" priority="55"/>
  </conditionalFormatting>
  <conditionalFormatting sqref="D53:D55">
    <cfRule type="duplicateValues" dxfId="948" priority="50"/>
    <cfRule type="duplicateValues" dxfId="947" priority="51"/>
  </conditionalFormatting>
  <conditionalFormatting sqref="D53:D55">
    <cfRule type="duplicateValues" dxfId="946" priority="47"/>
    <cfRule type="duplicateValues" dxfId="945" priority="48"/>
    <cfRule type="duplicateValues" dxfId="944" priority="49"/>
  </conditionalFormatting>
  <conditionalFormatting sqref="G53:G55">
    <cfRule type="duplicateValues" dxfId="943" priority="46"/>
  </conditionalFormatting>
  <conditionalFormatting sqref="E53 G53:G55">
    <cfRule type="duplicateValues" dxfId="942" priority="52"/>
  </conditionalFormatting>
  <conditionalFormatting sqref="E55 G53:G55 E53">
    <cfRule type="duplicateValues" dxfId="941" priority="53"/>
  </conditionalFormatting>
  <conditionalFormatting sqref="E55 E53">
    <cfRule type="duplicateValues" dxfId="940" priority="54"/>
  </conditionalFormatting>
  <conditionalFormatting sqref="D41:D52">
    <cfRule type="duplicateValues" dxfId="939" priority="116"/>
    <cfRule type="duplicateValues" dxfId="938" priority="117"/>
  </conditionalFormatting>
  <conditionalFormatting sqref="G46:G52">
    <cfRule type="duplicateValues" dxfId="937" priority="118"/>
  </conditionalFormatting>
  <conditionalFormatting sqref="E41:E52">
    <cfRule type="duplicateValues" dxfId="936" priority="119"/>
  </conditionalFormatting>
  <conditionalFormatting sqref="G33">
    <cfRule type="duplicateValues" dxfId="935" priority="43"/>
  </conditionalFormatting>
  <conditionalFormatting sqref="G33">
    <cfRule type="duplicateValues" dxfId="934" priority="44"/>
  </conditionalFormatting>
  <conditionalFormatting sqref="G33">
    <cfRule type="duplicateValues" dxfId="933" priority="45"/>
  </conditionalFormatting>
  <conditionalFormatting sqref="G26">
    <cfRule type="duplicateValues" dxfId="932" priority="40"/>
  </conditionalFormatting>
  <conditionalFormatting sqref="G26">
    <cfRule type="duplicateValues" dxfId="931" priority="41"/>
  </conditionalFormatting>
  <conditionalFormatting sqref="G26">
    <cfRule type="duplicateValues" dxfId="930" priority="42"/>
  </conditionalFormatting>
  <conditionalFormatting sqref="G27">
    <cfRule type="duplicateValues" dxfId="929" priority="37"/>
  </conditionalFormatting>
  <conditionalFormatting sqref="G27">
    <cfRule type="duplicateValues" dxfId="928" priority="38"/>
  </conditionalFormatting>
  <conditionalFormatting sqref="G27">
    <cfRule type="duplicateValues" dxfId="927" priority="39"/>
  </conditionalFormatting>
  <conditionalFormatting sqref="G28">
    <cfRule type="duplicateValues" dxfId="926" priority="34"/>
  </conditionalFormatting>
  <conditionalFormatting sqref="G28">
    <cfRule type="duplicateValues" dxfId="925" priority="35"/>
  </conditionalFormatting>
  <conditionalFormatting sqref="G28">
    <cfRule type="duplicateValues" dxfId="924" priority="36"/>
  </conditionalFormatting>
  <conditionalFormatting sqref="G29">
    <cfRule type="duplicateValues" dxfId="923" priority="28"/>
  </conditionalFormatting>
  <conditionalFormatting sqref="G29">
    <cfRule type="duplicateValues" dxfId="922" priority="29"/>
  </conditionalFormatting>
  <conditionalFormatting sqref="G29">
    <cfRule type="duplicateValues" dxfId="921" priority="30"/>
  </conditionalFormatting>
  <conditionalFormatting sqref="G30">
    <cfRule type="duplicateValues" dxfId="920" priority="25"/>
  </conditionalFormatting>
  <conditionalFormatting sqref="G30">
    <cfRule type="duplicateValues" dxfId="919" priority="26"/>
  </conditionalFormatting>
  <conditionalFormatting sqref="G30">
    <cfRule type="duplicateValues" dxfId="918" priority="27"/>
  </conditionalFormatting>
  <conditionalFormatting sqref="G31">
    <cfRule type="duplicateValues" dxfId="917" priority="22"/>
  </conditionalFormatting>
  <conditionalFormatting sqref="G31">
    <cfRule type="duplicateValues" dxfId="916" priority="23"/>
  </conditionalFormatting>
  <conditionalFormatting sqref="G31">
    <cfRule type="duplicateValues" dxfId="915" priority="24"/>
  </conditionalFormatting>
  <conditionalFormatting sqref="G32">
    <cfRule type="duplicateValues" dxfId="914" priority="19"/>
  </conditionalFormatting>
  <conditionalFormatting sqref="G32">
    <cfRule type="duplicateValues" dxfId="913" priority="20"/>
  </conditionalFormatting>
  <conditionalFormatting sqref="G32">
    <cfRule type="duplicateValues" dxfId="912" priority="21"/>
  </conditionalFormatting>
  <conditionalFormatting sqref="D56">
    <cfRule type="duplicateValues" dxfId="911" priority="17"/>
    <cfRule type="duplicateValues" dxfId="910" priority="18"/>
  </conditionalFormatting>
  <conditionalFormatting sqref="D56">
    <cfRule type="duplicateValues" dxfId="909" priority="14"/>
    <cfRule type="duplicateValues" dxfId="908" priority="15"/>
    <cfRule type="duplicateValues" dxfId="907" priority="16"/>
  </conditionalFormatting>
  <conditionalFormatting sqref="E56">
    <cfRule type="duplicateValues" dxfId="906" priority="11"/>
  </conditionalFormatting>
  <conditionalFormatting sqref="E56">
    <cfRule type="duplicateValues" dxfId="905" priority="12"/>
  </conditionalFormatting>
  <conditionalFormatting sqref="E56">
    <cfRule type="duplicateValues" dxfId="904" priority="13"/>
  </conditionalFormatting>
  <conditionalFormatting sqref="G56">
    <cfRule type="duplicateValues" dxfId="903" priority="8"/>
  </conditionalFormatting>
  <conditionalFormatting sqref="G56">
    <cfRule type="duplicateValues" dxfId="902" priority="9"/>
  </conditionalFormatting>
  <conditionalFormatting sqref="G56">
    <cfRule type="duplicateValues" dxfId="901" priority="10"/>
  </conditionalFormatting>
  <conditionalFormatting sqref="D57:D58">
    <cfRule type="duplicateValues" dxfId="900" priority="1"/>
    <cfRule type="duplicateValues" dxfId="899" priority="2"/>
  </conditionalFormatting>
  <conditionalFormatting sqref="D57:D58">
    <cfRule type="duplicateValues" dxfId="898" priority="3"/>
    <cfRule type="duplicateValues" dxfId="897" priority="4"/>
    <cfRule type="duplicateValues" dxfId="896" priority="5"/>
  </conditionalFormatting>
  <conditionalFormatting sqref="E57:E58">
    <cfRule type="duplicateValues" dxfId="895" priority="6"/>
  </conditionalFormatting>
  <conditionalFormatting sqref="G57:G58">
    <cfRule type="duplicateValues" dxfId="894" priority="7"/>
  </conditionalFormatting>
  <pageMargins left="0.7" right="0.7" top="0.75" bottom="0.75" header="0.3" footer="0.3"/>
  <pageSetup paperSize="5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T69"/>
  <sheetViews>
    <sheetView view="pageBreakPreview" topLeftCell="A33" zoomScale="60" zoomScaleNormal="60" workbookViewId="0">
      <selection activeCell="A33" sqref="A1:XFD1048576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46" customWidth="1"/>
    <col min="4" max="4" width="22.7109375" style="53" customWidth="1"/>
    <col min="5" max="5" width="38.5703125" style="51" bestFit="1" customWidth="1"/>
    <col min="6" max="6" width="51.42578125" style="46" bestFit="1" customWidth="1"/>
    <col min="7" max="7" width="27.140625" style="46" bestFit="1" customWidth="1"/>
    <col min="8" max="8" width="23.140625" style="48" customWidth="1"/>
    <col min="9" max="9" width="21" style="48" customWidth="1"/>
    <col min="10" max="10" width="21.85546875" style="48" customWidth="1"/>
    <col min="11" max="11" width="20.28515625" style="48" customWidth="1"/>
    <col min="12" max="12" width="18.28515625" style="48" customWidth="1"/>
    <col min="13" max="13" width="23.28515625" style="48" customWidth="1"/>
    <col min="14" max="14" width="30.28515625" style="49" bestFit="1" customWidth="1"/>
    <col min="15" max="15" width="28.140625" style="48" bestFit="1" customWidth="1"/>
    <col min="16" max="16" width="20.7109375" style="1" customWidth="1"/>
    <col min="17" max="17" width="20.5703125" style="1" customWidth="1"/>
    <col min="18" max="18" width="18.7109375" style="1" customWidth="1"/>
    <col min="19" max="19" width="25.28515625" style="1" bestFit="1" customWidth="1"/>
    <col min="20" max="16384" width="11.42578125" style="1"/>
  </cols>
  <sheetData>
    <row r="9" spans="2:19" ht="36" x14ac:dyDescent="0.55000000000000004"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2:19" ht="36" x14ac:dyDescent="0.55000000000000004">
      <c r="B10" s="136" t="s">
        <v>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2:19" ht="61.5" x14ac:dyDescent="0.9">
      <c r="C11" s="2" t="s">
        <v>229</v>
      </c>
      <c r="D11" s="3"/>
      <c r="E11" s="3"/>
      <c r="F11" s="3"/>
      <c r="G11" s="3"/>
      <c r="H11" s="3"/>
      <c r="I11" s="137" t="s">
        <v>2</v>
      </c>
      <c r="J11" s="137"/>
      <c r="K11" s="137"/>
      <c r="L11" s="137"/>
      <c r="M11" s="137"/>
      <c r="N11" s="138"/>
      <c r="O11" s="4"/>
      <c r="P11" s="139" t="s">
        <v>3</v>
      </c>
      <c r="Q11" s="139"/>
      <c r="R11" s="139"/>
      <c r="S11" s="139"/>
    </row>
    <row r="12" spans="2:19" ht="69.75" x14ac:dyDescent="0.35">
      <c r="B12" s="5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20" customFormat="1" x14ac:dyDescent="0.35">
      <c r="B13" s="11">
        <v>1</v>
      </c>
      <c r="C13" s="12" t="s">
        <v>21</v>
      </c>
      <c r="D13" s="13" t="s">
        <v>22</v>
      </c>
      <c r="E13" s="14" t="s">
        <v>23</v>
      </c>
      <c r="F13" s="15" t="s">
        <v>24</v>
      </c>
      <c r="G13" s="16" t="s">
        <v>25</v>
      </c>
      <c r="H13" s="17">
        <v>35000</v>
      </c>
      <c r="I13" s="18">
        <v>25</v>
      </c>
      <c r="J13" s="18">
        <f t="shared" ref="J13:J22" si="0">+H13*3.04%</f>
        <v>1064</v>
      </c>
      <c r="K13" s="18">
        <f t="shared" ref="K13:K22" si="1">+H13*2.87%</f>
        <v>1004.5</v>
      </c>
      <c r="L13" s="18">
        <v>0</v>
      </c>
      <c r="M13" s="18">
        <v>1190.1199999999999</v>
      </c>
      <c r="N13" s="18">
        <f t="shared" ref="N13:N15" si="2">+I13+J13+K13+L13+M13</f>
        <v>3283.62</v>
      </c>
      <c r="O13" s="18">
        <f t="shared" ref="O13:O17" si="3">+H13-N13</f>
        <v>31716.38</v>
      </c>
      <c r="P13" s="19">
        <f t="shared" ref="P13:P15" si="4">+H13*7.09%</f>
        <v>2481.5</v>
      </c>
      <c r="Q13" s="19">
        <f t="shared" ref="Q13:Q15" si="5">+H13*7.1%</f>
        <v>2485</v>
      </c>
      <c r="R13" s="19">
        <f t="shared" ref="R13:R15" si="6">+H13*1.1%</f>
        <v>385.00000000000006</v>
      </c>
      <c r="S13" s="19">
        <f t="shared" ref="S13:S32" si="7">+P13+Q13+R13</f>
        <v>5351.5</v>
      </c>
    </row>
    <row r="14" spans="2:19" s="20" customFormat="1" x14ac:dyDescent="0.35">
      <c r="B14" s="11">
        <f>+B13+1</f>
        <v>2</v>
      </c>
      <c r="C14" s="12" t="s">
        <v>26</v>
      </c>
      <c r="D14" s="13" t="s">
        <v>27</v>
      </c>
      <c r="E14" s="13" t="s">
        <v>28</v>
      </c>
      <c r="F14" s="15" t="s">
        <v>24</v>
      </c>
      <c r="G14" s="16" t="s">
        <v>29</v>
      </c>
      <c r="H14" s="17">
        <v>35000</v>
      </c>
      <c r="I14" s="18">
        <v>25</v>
      </c>
      <c r="J14" s="18">
        <f t="shared" si="0"/>
        <v>1064</v>
      </c>
      <c r="K14" s="18">
        <f t="shared" si="1"/>
        <v>1004.5</v>
      </c>
      <c r="L14" s="18">
        <v>0</v>
      </c>
      <c r="M14" s="18">
        <v>0</v>
      </c>
      <c r="N14" s="18">
        <f t="shared" si="2"/>
        <v>2093.5</v>
      </c>
      <c r="O14" s="18">
        <f t="shared" si="3"/>
        <v>32906.5</v>
      </c>
      <c r="P14" s="19">
        <f t="shared" si="4"/>
        <v>2481.5</v>
      </c>
      <c r="Q14" s="19">
        <f t="shared" si="5"/>
        <v>2485</v>
      </c>
      <c r="R14" s="19">
        <f t="shared" si="6"/>
        <v>385.00000000000006</v>
      </c>
      <c r="S14" s="19">
        <f t="shared" si="7"/>
        <v>5351.5</v>
      </c>
    </row>
    <row r="15" spans="2:19" s="20" customFormat="1" x14ac:dyDescent="0.35">
      <c r="B15" s="11">
        <f t="shared" ref="B15:B62" si="8">+B14+1</f>
        <v>3</v>
      </c>
      <c r="C15" s="12" t="s">
        <v>30</v>
      </c>
      <c r="D15" s="13" t="s">
        <v>31</v>
      </c>
      <c r="E15" s="14" t="s">
        <v>32</v>
      </c>
      <c r="F15" s="15" t="s">
        <v>24</v>
      </c>
      <c r="G15" s="16" t="s">
        <v>33</v>
      </c>
      <c r="H15" s="17">
        <v>35000</v>
      </c>
      <c r="I15" s="18">
        <v>25</v>
      </c>
      <c r="J15" s="18">
        <f t="shared" si="0"/>
        <v>1064</v>
      </c>
      <c r="K15" s="18">
        <f t="shared" si="1"/>
        <v>1004.5</v>
      </c>
      <c r="L15" s="18">
        <v>0</v>
      </c>
      <c r="M15" s="18">
        <v>0</v>
      </c>
      <c r="N15" s="18">
        <f t="shared" si="2"/>
        <v>2093.5</v>
      </c>
      <c r="O15" s="18">
        <f t="shared" si="3"/>
        <v>32906.5</v>
      </c>
      <c r="P15" s="19">
        <f t="shared" si="4"/>
        <v>2481.5</v>
      </c>
      <c r="Q15" s="19">
        <f t="shared" si="5"/>
        <v>2485</v>
      </c>
      <c r="R15" s="19">
        <f t="shared" si="6"/>
        <v>385.00000000000006</v>
      </c>
      <c r="S15" s="19">
        <f t="shared" si="7"/>
        <v>5351.5</v>
      </c>
    </row>
    <row r="16" spans="2:19" s="24" customFormat="1" x14ac:dyDescent="0.35">
      <c r="B16" s="11">
        <f t="shared" si="8"/>
        <v>4</v>
      </c>
      <c r="C16" s="15" t="s">
        <v>34</v>
      </c>
      <c r="D16" s="21" t="s">
        <v>35</v>
      </c>
      <c r="E16" s="22" t="s">
        <v>36</v>
      </c>
      <c r="F16" s="23" t="s">
        <v>37</v>
      </c>
      <c r="G16" s="12" t="s">
        <v>38</v>
      </c>
      <c r="H16" s="17">
        <v>15000</v>
      </c>
      <c r="I16" s="18">
        <v>25</v>
      </c>
      <c r="J16" s="18">
        <f t="shared" si="0"/>
        <v>456</v>
      </c>
      <c r="K16" s="18">
        <f t="shared" si="1"/>
        <v>430.5</v>
      </c>
      <c r="L16" s="18">
        <v>0</v>
      </c>
      <c r="M16" s="18">
        <v>0</v>
      </c>
      <c r="N16" s="18">
        <f>+I16+J16+K16+L16+M16</f>
        <v>911.5</v>
      </c>
      <c r="O16" s="18">
        <f t="shared" si="3"/>
        <v>14088.5</v>
      </c>
      <c r="P16" s="19">
        <f>+H16*7.09%</f>
        <v>1063.5</v>
      </c>
      <c r="Q16" s="19">
        <f>+H16*7.1%</f>
        <v>1065</v>
      </c>
      <c r="R16" s="19">
        <f>+H16*1.1%</f>
        <v>165.00000000000003</v>
      </c>
      <c r="S16" s="19">
        <f t="shared" si="7"/>
        <v>2293.5</v>
      </c>
    </row>
    <row r="17" spans="2:19" s="24" customFormat="1" x14ac:dyDescent="0.35">
      <c r="B17" s="11">
        <f t="shared" si="8"/>
        <v>5</v>
      </c>
      <c r="C17" s="12" t="s">
        <v>39</v>
      </c>
      <c r="D17" s="22" t="s">
        <v>40</v>
      </c>
      <c r="E17" s="22" t="s">
        <v>41</v>
      </c>
      <c r="F17" s="15" t="s">
        <v>24</v>
      </c>
      <c r="G17" s="16" t="s">
        <v>42</v>
      </c>
      <c r="H17" s="17">
        <v>35000</v>
      </c>
      <c r="I17" s="18">
        <v>25</v>
      </c>
      <c r="J17" s="18">
        <f t="shared" si="0"/>
        <v>1064</v>
      </c>
      <c r="K17" s="18">
        <f t="shared" si="1"/>
        <v>1004.5</v>
      </c>
      <c r="L17" s="18">
        <v>0</v>
      </c>
      <c r="M17" s="18">
        <v>1190.1199999999999</v>
      </c>
      <c r="N17" s="18">
        <f t="shared" ref="N17:N40" si="9">+I17+J17+K17+L17+M17</f>
        <v>3283.62</v>
      </c>
      <c r="O17" s="18">
        <f t="shared" si="3"/>
        <v>31716.38</v>
      </c>
      <c r="P17" s="19">
        <f t="shared" ref="P17:P22" si="10">+H17*7.09%</f>
        <v>2481.5</v>
      </c>
      <c r="Q17" s="19">
        <f t="shared" ref="Q17:Q22" si="11">+H17*7.1%</f>
        <v>2485</v>
      </c>
      <c r="R17" s="19">
        <f t="shared" ref="R17:R22" si="12">+H17*1.1%</f>
        <v>385.00000000000006</v>
      </c>
      <c r="S17" s="19">
        <f t="shared" si="7"/>
        <v>5351.5</v>
      </c>
    </row>
    <row r="18" spans="2:19" s="24" customFormat="1" x14ac:dyDescent="0.35">
      <c r="B18" s="15">
        <f t="shared" si="8"/>
        <v>6</v>
      </c>
      <c r="C18" s="12" t="s">
        <v>43</v>
      </c>
      <c r="D18" s="22" t="s">
        <v>44</v>
      </c>
      <c r="E18" s="22" t="s">
        <v>45</v>
      </c>
      <c r="F18" s="15" t="s">
        <v>24</v>
      </c>
      <c r="G18" s="16" t="s">
        <v>46</v>
      </c>
      <c r="H18" s="17">
        <v>35000</v>
      </c>
      <c r="I18" s="18">
        <v>25</v>
      </c>
      <c r="J18" s="18">
        <f t="shared" si="0"/>
        <v>1064</v>
      </c>
      <c r="K18" s="18">
        <f t="shared" si="1"/>
        <v>1004.5</v>
      </c>
      <c r="L18" s="18">
        <v>0</v>
      </c>
      <c r="M18" s="18">
        <v>0</v>
      </c>
      <c r="N18" s="18">
        <f t="shared" si="9"/>
        <v>2093.5</v>
      </c>
      <c r="O18" s="18">
        <f>+H18-N18</f>
        <v>32906.5</v>
      </c>
      <c r="P18" s="19">
        <f t="shared" si="10"/>
        <v>2481.5</v>
      </c>
      <c r="Q18" s="19">
        <f t="shared" si="11"/>
        <v>2485</v>
      </c>
      <c r="R18" s="19">
        <f t="shared" si="12"/>
        <v>385.00000000000006</v>
      </c>
      <c r="S18" s="19">
        <f t="shared" si="7"/>
        <v>5351.5</v>
      </c>
    </row>
    <row r="19" spans="2:19" s="24" customFormat="1" x14ac:dyDescent="0.35">
      <c r="B19" s="15">
        <f t="shared" si="8"/>
        <v>7</v>
      </c>
      <c r="C19" s="12" t="s">
        <v>47</v>
      </c>
      <c r="D19" s="22" t="s">
        <v>48</v>
      </c>
      <c r="E19" s="22" t="s">
        <v>49</v>
      </c>
      <c r="F19" s="25" t="s">
        <v>50</v>
      </c>
      <c r="G19" s="16" t="s">
        <v>51</v>
      </c>
      <c r="H19" s="26">
        <v>15000</v>
      </c>
      <c r="I19" s="18">
        <v>25</v>
      </c>
      <c r="J19" s="18">
        <f t="shared" si="0"/>
        <v>456</v>
      </c>
      <c r="K19" s="18">
        <f t="shared" si="1"/>
        <v>430.5</v>
      </c>
      <c r="L19" s="18">
        <v>0</v>
      </c>
      <c r="M19" s="18">
        <v>0</v>
      </c>
      <c r="N19" s="18">
        <f t="shared" si="9"/>
        <v>911.5</v>
      </c>
      <c r="O19" s="18">
        <f t="shared" ref="O19:O22" si="13">+H19-N19</f>
        <v>14088.5</v>
      </c>
      <c r="P19" s="19">
        <f t="shared" si="10"/>
        <v>1063.5</v>
      </c>
      <c r="Q19" s="19">
        <f t="shared" si="11"/>
        <v>1065</v>
      </c>
      <c r="R19" s="19">
        <f t="shared" si="12"/>
        <v>165.00000000000003</v>
      </c>
      <c r="S19" s="19">
        <f t="shared" si="7"/>
        <v>2293.5</v>
      </c>
    </row>
    <row r="20" spans="2:19" s="24" customFormat="1" x14ac:dyDescent="0.35">
      <c r="B20" s="15">
        <f t="shared" si="8"/>
        <v>8</v>
      </c>
      <c r="C20" s="12" t="s">
        <v>52</v>
      </c>
      <c r="D20" s="22" t="s">
        <v>53</v>
      </c>
      <c r="E20" s="22" t="s">
        <v>54</v>
      </c>
      <c r="F20" s="25" t="s">
        <v>50</v>
      </c>
      <c r="G20" s="16" t="s">
        <v>55</v>
      </c>
      <c r="H20" s="26">
        <v>15000</v>
      </c>
      <c r="I20" s="18">
        <v>25</v>
      </c>
      <c r="J20" s="18">
        <f t="shared" si="0"/>
        <v>456</v>
      </c>
      <c r="K20" s="18">
        <f t="shared" si="1"/>
        <v>430.5</v>
      </c>
      <c r="L20" s="18">
        <v>0</v>
      </c>
      <c r="M20" s="18">
        <v>0</v>
      </c>
      <c r="N20" s="18">
        <f t="shared" si="9"/>
        <v>911.5</v>
      </c>
      <c r="O20" s="18">
        <f t="shared" si="13"/>
        <v>14088.5</v>
      </c>
      <c r="P20" s="19">
        <f t="shared" si="10"/>
        <v>1063.5</v>
      </c>
      <c r="Q20" s="19">
        <f t="shared" si="11"/>
        <v>1065</v>
      </c>
      <c r="R20" s="19">
        <f t="shared" si="12"/>
        <v>165.00000000000003</v>
      </c>
      <c r="S20" s="19">
        <f t="shared" si="7"/>
        <v>2293.5</v>
      </c>
    </row>
    <row r="21" spans="2:19" s="24" customFormat="1" x14ac:dyDescent="0.35">
      <c r="B21" s="15">
        <f t="shared" si="8"/>
        <v>9</v>
      </c>
      <c r="C21" s="12" t="s">
        <v>56</v>
      </c>
      <c r="D21" s="22" t="s">
        <v>57</v>
      </c>
      <c r="E21" s="22" t="s">
        <v>58</v>
      </c>
      <c r="F21" s="12" t="s">
        <v>59</v>
      </c>
      <c r="G21" s="16" t="s">
        <v>60</v>
      </c>
      <c r="H21" s="26">
        <v>90000</v>
      </c>
      <c r="I21" s="26">
        <v>25</v>
      </c>
      <c r="J21" s="18">
        <f t="shared" si="0"/>
        <v>2736</v>
      </c>
      <c r="K21" s="18">
        <f t="shared" si="1"/>
        <v>2583</v>
      </c>
      <c r="L21" s="26">
        <v>9753.19</v>
      </c>
      <c r="M21" s="26">
        <v>0</v>
      </c>
      <c r="N21" s="18">
        <f t="shared" si="9"/>
        <v>15097.19</v>
      </c>
      <c r="O21" s="26">
        <f t="shared" si="13"/>
        <v>74902.81</v>
      </c>
      <c r="P21" s="27">
        <f t="shared" si="10"/>
        <v>6381</v>
      </c>
      <c r="Q21" s="27">
        <f t="shared" si="11"/>
        <v>6389.9999999999991</v>
      </c>
      <c r="R21" s="27">
        <v>593.21</v>
      </c>
      <c r="S21" s="19">
        <f t="shared" si="7"/>
        <v>13364.21</v>
      </c>
    </row>
    <row r="22" spans="2:19" s="24" customFormat="1" x14ac:dyDescent="0.35">
      <c r="B22" s="15">
        <f t="shared" si="8"/>
        <v>10</v>
      </c>
      <c r="C22" s="12" t="s">
        <v>61</v>
      </c>
      <c r="D22" s="22" t="s">
        <v>62</v>
      </c>
      <c r="E22" s="22" t="s">
        <v>63</v>
      </c>
      <c r="F22" s="12" t="s">
        <v>64</v>
      </c>
      <c r="G22" s="16" t="s">
        <v>65</v>
      </c>
      <c r="H22" s="28">
        <v>35000</v>
      </c>
      <c r="I22" s="26">
        <v>25</v>
      </c>
      <c r="J22" s="18">
        <f t="shared" si="0"/>
        <v>1064</v>
      </c>
      <c r="K22" s="18">
        <f t="shared" si="1"/>
        <v>1004.5</v>
      </c>
      <c r="L22" s="18">
        <v>0</v>
      </c>
      <c r="M22" s="18">
        <v>0</v>
      </c>
      <c r="N22" s="18">
        <f t="shared" si="9"/>
        <v>2093.5</v>
      </c>
      <c r="O22" s="18">
        <f t="shared" si="13"/>
        <v>32906.5</v>
      </c>
      <c r="P22" s="19">
        <f t="shared" si="10"/>
        <v>2481.5</v>
      </c>
      <c r="Q22" s="19">
        <f t="shared" si="11"/>
        <v>2485</v>
      </c>
      <c r="R22" s="19">
        <f t="shared" si="12"/>
        <v>385.00000000000006</v>
      </c>
      <c r="S22" s="19">
        <f t="shared" si="7"/>
        <v>5351.5</v>
      </c>
    </row>
    <row r="23" spans="2:19" s="24" customFormat="1" x14ac:dyDescent="0.35">
      <c r="B23" s="15">
        <f t="shared" si="8"/>
        <v>11</v>
      </c>
      <c r="C23" s="12" t="s">
        <v>66</v>
      </c>
      <c r="D23" s="22" t="s">
        <v>67</v>
      </c>
      <c r="E23" s="22" t="s">
        <v>68</v>
      </c>
      <c r="F23" s="12" t="s">
        <v>69</v>
      </c>
      <c r="G23" s="16" t="s">
        <v>70</v>
      </c>
      <c r="H23" s="28">
        <v>45000</v>
      </c>
      <c r="I23" s="26">
        <v>25</v>
      </c>
      <c r="J23" s="26">
        <f>+H23*3.04%</f>
        <v>1368</v>
      </c>
      <c r="K23" s="26">
        <f>+H23*2.87%</f>
        <v>1291.5</v>
      </c>
      <c r="L23" s="26">
        <v>1148.33</v>
      </c>
      <c r="M23" s="26">
        <v>0</v>
      </c>
      <c r="N23" s="18">
        <f t="shared" si="9"/>
        <v>3832.83</v>
      </c>
      <c r="O23" s="26">
        <f>+H23-N23</f>
        <v>41167.17</v>
      </c>
      <c r="P23" s="27">
        <f>+H23*7.09%</f>
        <v>3190.5</v>
      </c>
      <c r="Q23" s="27">
        <f>+H23*7.1%</f>
        <v>3194.9999999999995</v>
      </c>
      <c r="R23" s="27">
        <f>+H23*1.1%</f>
        <v>495.00000000000006</v>
      </c>
      <c r="S23" s="19">
        <f t="shared" si="7"/>
        <v>6880.5</v>
      </c>
    </row>
    <row r="24" spans="2:19" s="24" customFormat="1" x14ac:dyDescent="0.35">
      <c r="B24" s="15">
        <f t="shared" si="8"/>
        <v>12</v>
      </c>
      <c r="C24" s="12" t="s">
        <v>71</v>
      </c>
      <c r="D24" s="22" t="s">
        <v>72</v>
      </c>
      <c r="E24" s="22" t="s">
        <v>73</v>
      </c>
      <c r="F24" s="12" t="s">
        <v>74</v>
      </c>
      <c r="G24" s="16" t="s">
        <v>75</v>
      </c>
      <c r="H24" s="28">
        <v>45000</v>
      </c>
      <c r="I24" s="26">
        <v>25</v>
      </c>
      <c r="J24" s="26">
        <f>+H24*3.04%</f>
        <v>1368</v>
      </c>
      <c r="K24" s="26">
        <f>+H24*2.87%</f>
        <v>1291.5</v>
      </c>
      <c r="L24" s="26">
        <v>1148.33</v>
      </c>
      <c r="M24" s="26">
        <v>0</v>
      </c>
      <c r="N24" s="18">
        <f t="shared" si="9"/>
        <v>3832.83</v>
      </c>
      <c r="O24" s="26">
        <f>+H24-N24</f>
        <v>41167.17</v>
      </c>
      <c r="P24" s="27">
        <f>+H24*7.09%</f>
        <v>3190.5</v>
      </c>
      <c r="Q24" s="27">
        <f>+H24*7.1%</f>
        <v>3194.9999999999995</v>
      </c>
      <c r="R24" s="27">
        <f>+H24*1.1%</f>
        <v>495.00000000000006</v>
      </c>
      <c r="S24" s="19">
        <f t="shared" si="7"/>
        <v>6880.5</v>
      </c>
    </row>
    <row r="25" spans="2:19" s="24" customFormat="1" x14ac:dyDescent="0.35">
      <c r="B25" s="15">
        <f t="shared" si="8"/>
        <v>13</v>
      </c>
      <c r="C25" s="12" t="s">
        <v>76</v>
      </c>
      <c r="D25" s="22" t="s">
        <v>77</v>
      </c>
      <c r="E25" s="13" t="s">
        <v>78</v>
      </c>
      <c r="F25" s="12" t="s">
        <v>79</v>
      </c>
      <c r="G25" s="16" t="s">
        <v>80</v>
      </c>
      <c r="H25" s="28">
        <v>9000</v>
      </c>
      <c r="I25" s="18">
        <v>25</v>
      </c>
      <c r="J25" s="18">
        <f>+H25*3.04%</f>
        <v>273.60000000000002</v>
      </c>
      <c r="K25" s="18">
        <f>+H25*2.87%</f>
        <v>258.3</v>
      </c>
      <c r="L25" s="18">
        <v>0</v>
      </c>
      <c r="M25" s="18">
        <v>0</v>
      </c>
      <c r="N25" s="18">
        <f t="shared" si="9"/>
        <v>556.90000000000009</v>
      </c>
      <c r="O25" s="18">
        <f>+H25-N25</f>
        <v>8443.1</v>
      </c>
      <c r="P25" s="19">
        <f>+H25*7.09%</f>
        <v>638.1</v>
      </c>
      <c r="Q25" s="19">
        <f>+H25*7.1%</f>
        <v>638.99999999999989</v>
      </c>
      <c r="R25" s="19">
        <f>+H25*1.1%</f>
        <v>99.000000000000014</v>
      </c>
      <c r="S25" s="19">
        <f t="shared" si="7"/>
        <v>1376.1</v>
      </c>
    </row>
    <row r="26" spans="2:19" s="24" customFormat="1" x14ac:dyDescent="0.35">
      <c r="B26" s="15">
        <f t="shared" si="8"/>
        <v>14</v>
      </c>
      <c r="C26" s="12" t="s">
        <v>81</v>
      </c>
      <c r="D26" s="22" t="s">
        <v>82</v>
      </c>
      <c r="E26" s="22" t="s">
        <v>83</v>
      </c>
      <c r="F26" s="12" t="s">
        <v>24</v>
      </c>
      <c r="G26" s="29" t="s">
        <v>84</v>
      </c>
      <c r="H26" s="28">
        <v>35000</v>
      </c>
      <c r="I26" s="18">
        <v>25</v>
      </c>
      <c r="J26" s="18">
        <f t="shared" ref="J26:J40" si="14">+H26*3.04%</f>
        <v>1064</v>
      </c>
      <c r="K26" s="18">
        <f t="shared" ref="K26:K40" si="15">+H26*2.87%</f>
        <v>1004.5</v>
      </c>
      <c r="L26" s="18">
        <v>0</v>
      </c>
      <c r="M26" s="18">
        <v>0</v>
      </c>
      <c r="N26" s="18">
        <f t="shared" si="9"/>
        <v>2093.5</v>
      </c>
      <c r="O26" s="18">
        <f t="shared" ref="O26:O52" si="16">+H26-N26</f>
        <v>32906.5</v>
      </c>
      <c r="P26" s="19">
        <f t="shared" ref="P26:P52" si="17">+H26*7.09%</f>
        <v>2481.5</v>
      </c>
      <c r="Q26" s="19">
        <f t="shared" ref="Q26:Q52" si="18">+H26*7.1%</f>
        <v>2485</v>
      </c>
      <c r="R26" s="19">
        <f t="shared" ref="R26:R32" si="19">+H26*1.1%</f>
        <v>385.00000000000006</v>
      </c>
      <c r="S26" s="19">
        <f t="shared" si="7"/>
        <v>5351.5</v>
      </c>
    </row>
    <row r="27" spans="2:19" s="24" customFormat="1" x14ac:dyDescent="0.35">
      <c r="B27" s="15">
        <f t="shared" si="8"/>
        <v>15</v>
      </c>
      <c r="C27" s="12" t="s">
        <v>85</v>
      </c>
      <c r="D27" s="22" t="s">
        <v>86</v>
      </c>
      <c r="E27" s="22" t="s">
        <v>87</v>
      </c>
      <c r="F27" s="12" t="s">
        <v>24</v>
      </c>
      <c r="G27" s="29" t="s">
        <v>88</v>
      </c>
      <c r="H27" s="28">
        <v>35000</v>
      </c>
      <c r="I27" s="18">
        <v>25</v>
      </c>
      <c r="J27" s="18">
        <f t="shared" si="14"/>
        <v>1064</v>
      </c>
      <c r="K27" s="18">
        <f t="shared" si="15"/>
        <v>1004.5</v>
      </c>
      <c r="L27" s="18">
        <v>0</v>
      </c>
      <c r="M27" s="18">
        <v>0</v>
      </c>
      <c r="N27" s="18">
        <f t="shared" si="9"/>
        <v>2093.5</v>
      </c>
      <c r="O27" s="18">
        <f t="shared" si="16"/>
        <v>32906.5</v>
      </c>
      <c r="P27" s="19">
        <f t="shared" si="17"/>
        <v>2481.5</v>
      </c>
      <c r="Q27" s="19">
        <f t="shared" si="18"/>
        <v>2485</v>
      </c>
      <c r="R27" s="19">
        <f t="shared" si="19"/>
        <v>385.00000000000006</v>
      </c>
      <c r="S27" s="19">
        <f t="shared" si="7"/>
        <v>5351.5</v>
      </c>
    </row>
    <row r="28" spans="2:19" s="24" customFormat="1" x14ac:dyDescent="0.35">
      <c r="B28" s="15">
        <f t="shared" si="8"/>
        <v>16</v>
      </c>
      <c r="C28" s="12" t="s">
        <v>89</v>
      </c>
      <c r="D28" s="22" t="s">
        <v>90</v>
      </c>
      <c r="E28" s="22" t="s">
        <v>91</v>
      </c>
      <c r="F28" s="12" t="s">
        <v>24</v>
      </c>
      <c r="G28" s="29" t="s">
        <v>92</v>
      </c>
      <c r="H28" s="28">
        <v>35000</v>
      </c>
      <c r="I28" s="18">
        <v>25</v>
      </c>
      <c r="J28" s="18">
        <f t="shared" si="14"/>
        <v>1064</v>
      </c>
      <c r="K28" s="18">
        <f t="shared" si="15"/>
        <v>1004.5</v>
      </c>
      <c r="L28" s="18">
        <v>0</v>
      </c>
      <c r="M28" s="18">
        <v>0</v>
      </c>
      <c r="N28" s="18">
        <f t="shared" si="9"/>
        <v>2093.5</v>
      </c>
      <c r="O28" s="18">
        <f t="shared" si="16"/>
        <v>32906.5</v>
      </c>
      <c r="P28" s="19">
        <f t="shared" si="17"/>
        <v>2481.5</v>
      </c>
      <c r="Q28" s="19">
        <f t="shared" si="18"/>
        <v>2485</v>
      </c>
      <c r="R28" s="19">
        <f t="shared" si="19"/>
        <v>385.00000000000006</v>
      </c>
      <c r="S28" s="19">
        <f t="shared" si="7"/>
        <v>5351.5</v>
      </c>
    </row>
    <row r="29" spans="2:19" s="24" customFormat="1" x14ac:dyDescent="0.35">
      <c r="B29" s="15">
        <f t="shared" si="8"/>
        <v>17</v>
      </c>
      <c r="C29" s="12" t="s">
        <v>93</v>
      </c>
      <c r="D29" s="22" t="s">
        <v>94</v>
      </c>
      <c r="E29" s="22" t="s">
        <v>95</v>
      </c>
      <c r="F29" s="12" t="s">
        <v>24</v>
      </c>
      <c r="G29" s="29" t="s">
        <v>96</v>
      </c>
      <c r="H29" s="28">
        <v>35000</v>
      </c>
      <c r="I29" s="18">
        <v>25</v>
      </c>
      <c r="J29" s="18">
        <f t="shared" si="14"/>
        <v>1064</v>
      </c>
      <c r="K29" s="18">
        <f t="shared" si="15"/>
        <v>1004.5</v>
      </c>
      <c r="L29" s="18">
        <v>0</v>
      </c>
      <c r="M29" s="18">
        <v>0</v>
      </c>
      <c r="N29" s="18">
        <f t="shared" si="9"/>
        <v>2093.5</v>
      </c>
      <c r="O29" s="18">
        <f t="shared" si="16"/>
        <v>32906.5</v>
      </c>
      <c r="P29" s="19">
        <f t="shared" si="17"/>
        <v>2481.5</v>
      </c>
      <c r="Q29" s="19">
        <f t="shared" si="18"/>
        <v>2485</v>
      </c>
      <c r="R29" s="19">
        <f t="shared" si="19"/>
        <v>385.00000000000006</v>
      </c>
      <c r="S29" s="19">
        <f t="shared" si="7"/>
        <v>5351.5</v>
      </c>
    </row>
    <row r="30" spans="2:19" s="24" customFormat="1" x14ac:dyDescent="0.35">
      <c r="B30" s="15">
        <f t="shared" si="8"/>
        <v>18</v>
      </c>
      <c r="C30" s="12" t="s">
        <v>97</v>
      </c>
      <c r="D30" s="22" t="s">
        <v>98</v>
      </c>
      <c r="E30" s="22" t="s">
        <v>99</v>
      </c>
      <c r="F30" s="12" t="s">
        <v>24</v>
      </c>
      <c r="G30" s="29" t="s">
        <v>100</v>
      </c>
      <c r="H30" s="28">
        <v>35000</v>
      </c>
      <c r="I30" s="18">
        <v>25</v>
      </c>
      <c r="J30" s="18">
        <f t="shared" si="14"/>
        <v>1064</v>
      </c>
      <c r="K30" s="18">
        <f t="shared" si="15"/>
        <v>1004.5</v>
      </c>
      <c r="L30" s="18">
        <v>0</v>
      </c>
      <c r="M30" s="18">
        <v>0</v>
      </c>
      <c r="N30" s="18">
        <f t="shared" si="9"/>
        <v>2093.5</v>
      </c>
      <c r="O30" s="18">
        <f t="shared" si="16"/>
        <v>32906.5</v>
      </c>
      <c r="P30" s="19">
        <f t="shared" si="17"/>
        <v>2481.5</v>
      </c>
      <c r="Q30" s="19">
        <f t="shared" si="18"/>
        <v>2485</v>
      </c>
      <c r="R30" s="19">
        <f t="shared" si="19"/>
        <v>385.00000000000006</v>
      </c>
      <c r="S30" s="19">
        <f t="shared" si="7"/>
        <v>5351.5</v>
      </c>
    </row>
    <row r="31" spans="2:19" s="24" customFormat="1" x14ac:dyDescent="0.35">
      <c r="B31" s="15">
        <f t="shared" si="8"/>
        <v>19</v>
      </c>
      <c r="C31" s="12" t="s">
        <v>101</v>
      </c>
      <c r="D31" s="22" t="s">
        <v>102</v>
      </c>
      <c r="E31" s="22" t="s">
        <v>103</v>
      </c>
      <c r="F31" s="12" t="s">
        <v>64</v>
      </c>
      <c r="G31" s="29" t="s">
        <v>104</v>
      </c>
      <c r="H31" s="28">
        <v>35000</v>
      </c>
      <c r="I31" s="18">
        <v>25</v>
      </c>
      <c r="J31" s="18">
        <f t="shared" si="14"/>
        <v>1064</v>
      </c>
      <c r="K31" s="18">
        <f t="shared" si="15"/>
        <v>1004.5</v>
      </c>
      <c r="L31" s="18">
        <v>0</v>
      </c>
      <c r="M31" s="18">
        <v>0</v>
      </c>
      <c r="N31" s="18">
        <f t="shared" si="9"/>
        <v>2093.5</v>
      </c>
      <c r="O31" s="18">
        <f t="shared" si="16"/>
        <v>32906.5</v>
      </c>
      <c r="P31" s="19">
        <f t="shared" si="17"/>
        <v>2481.5</v>
      </c>
      <c r="Q31" s="19">
        <f t="shared" si="18"/>
        <v>2485</v>
      </c>
      <c r="R31" s="19">
        <f t="shared" si="19"/>
        <v>385.00000000000006</v>
      </c>
      <c r="S31" s="19">
        <f t="shared" si="7"/>
        <v>5351.5</v>
      </c>
    </row>
    <row r="32" spans="2:19" s="24" customFormat="1" x14ac:dyDescent="0.35">
      <c r="B32" s="15">
        <f t="shared" si="8"/>
        <v>20</v>
      </c>
      <c r="C32" s="15" t="s">
        <v>105</v>
      </c>
      <c r="D32" s="22" t="s">
        <v>106</v>
      </c>
      <c r="E32" s="22" t="s">
        <v>107</v>
      </c>
      <c r="F32" s="15" t="s">
        <v>24</v>
      </c>
      <c r="G32" s="29" t="s">
        <v>108</v>
      </c>
      <c r="H32" s="17">
        <v>35000</v>
      </c>
      <c r="I32" s="18">
        <v>25</v>
      </c>
      <c r="J32" s="18">
        <f t="shared" si="14"/>
        <v>1064</v>
      </c>
      <c r="K32" s="18">
        <f t="shared" si="15"/>
        <v>1004.5</v>
      </c>
      <c r="L32" s="18">
        <v>0</v>
      </c>
      <c r="M32" s="18">
        <v>0</v>
      </c>
      <c r="N32" s="18">
        <f t="shared" si="9"/>
        <v>2093.5</v>
      </c>
      <c r="O32" s="18">
        <f t="shared" si="16"/>
        <v>32906.5</v>
      </c>
      <c r="P32" s="19">
        <f t="shared" si="17"/>
        <v>2481.5</v>
      </c>
      <c r="Q32" s="19">
        <f t="shared" si="18"/>
        <v>2485</v>
      </c>
      <c r="R32" s="19">
        <f t="shared" si="19"/>
        <v>385.00000000000006</v>
      </c>
      <c r="S32" s="19">
        <f t="shared" si="7"/>
        <v>5351.5</v>
      </c>
    </row>
    <row r="33" spans="2:19" s="24" customFormat="1" x14ac:dyDescent="0.35">
      <c r="B33" s="15">
        <f t="shared" si="8"/>
        <v>21</v>
      </c>
      <c r="C33" s="12" t="s">
        <v>109</v>
      </c>
      <c r="D33" s="22" t="s">
        <v>110</v>
      </c>
      <c r="E33" s="30" t="s">
        <v>111</v>
      </c>
      <c r="F33" s="12" t="s">
        <v>112</v>
      </c>
      <c r="G33" s="16" t="s">
        <v>113</v>
      </c>
      <c r="H33" s="28">
        <v>85000</v>
      </c>
      <c r="I33" s="18">
        <v>25</v>
      </c>
      <c r="J33" s="18">
        <f t="shared" si="14"/>
        <v>2584</v>
      </c>
      <c r="K33" s="18">
        <f t="shared" si="15"/>
        <v>2439.5</v>
      </c>
      <c r="L33" s="18">
        <v>8577.06</v>
      </c>
      <c r="M33" s="18">
        <v>0</v>
      </c>
      <c r="N33" s="18">
        <f t="shared" si="9"/>
        <v>13625.56</v>
      </c>
      <c r="O33" s="18">
        <f t="shared" si="16"/>
        <v>71374.44</v>
      </c>
      <c r="P33" s="19">
        <f t="shared" si="17"/>
        <v>6026.5</v>
      </c>
      <c r="Q33" s="19">
        <f t="shared" si="18"/>
        <v>6034.9999999999991</v>
      </c>
      <c r="R33" s="17">
        <v>593.21</v>
      </c>
      <c r="S33" s="19">
        <f>+P33+Q33+R33</f>
        <v>12654.71</v>
      </c>
    </row>
    <row r="34" spans="2:19" s="24" customFormat="1" x14ac:dyDescent="0.35">
      <c r="B34" s="15">
        <f t="shared" si="8"/>
        <v>22</v>
      </c>
      <c r="C34" s="15" t="s">
        <v>114</v>
      </c>
      <c r="D34" s="13" t="s">
        <v>115</v>
      </c>
      <c r="E34" s="22" t="s">
        <v>116</v>
      </c>
      <c r="F34" s="15" t="s">
        <v>117</v>
      </c>
      <c r="G34" s="16" t="s">
        <v>118</v>
      </c>
      <c r="H34" s="17">
        <v>9000</v>
      </c>
      <c r="I34" s="18">
        <v>25</v>
      </c>
      <c r="J34" s="18">
        <f t="shared" si="14"/>
        <v>273.60000000000002</v>
      </c>
      <c r="K34" s="18">
        <f t="shared" si="15"/>
        <v>258.3</v>
      </c>
      <c r="L34" s="18">
        <v>0</v>
      </c>
      <c r="M34" s="18">
        <v>0</v>
      </c>
      <c r="N34" s="18">
        <f t="shared" si="9"/>
        <v>556.90000000000009</v>
      </c>
      <c r="O34" s="18">
        <f t="shared" si="16"/>
        <v>8443.1</v>
      </c>
      <c r="P34" s="19">
        <f t="shared" si="17"/>
        <v>638.1</v>
      </c>
      <c r="Q34" s="19">
        <f t="shared" si="18"/>
        <v>638.99999999999989</v>
      </c>
      <c r="R34" s="19">
        <f t="shared" ref="R34:R52" si="20">+H34*1.1%</f>
        <v>99.000000000000014</v>
      </c>
      <c r="S34" s="19">
        <f t="shared" ref="S34:S55" si="21">+P34+Q34+R34</f>
        <v>1376.1</v>
      </c>
    </row>
    <row r="35" spans="2:19" s="24" customFormat="1" x14ac:dyDescent="0.35">
      <c r="B35" s="15">
        <f t="shared" si="8"/>
        <v>23</v>
      </c>
      <c r="C35" s="15" t="s">
        <v>119</v>
      </c>
      <c r="D35" s="13" t="s">
        <v>120</v>
      </c>
      <c r="E35" s="22" t="s">
        <v>121</v>
      </c>
      <c r="F35" s="15" t="s">
        <v>117</v>
      </c>
      <c r="G35" s="16" t="s">
        <v>122</v>
      </c>
      <c r="H35" s="17">
        <v>9000</v>
      </c>
      <c r="I35" s="18">
        <v>25</v>
      </c>
      <c r="J35" s="18">
        <f t="shared" si="14"/>
        <v>273.60000000000002</v>
      </c>
      <c r="K35" s="18">
        <f t="shared" si="15"/>
        <v>258.3</v>
      </c>
      <c r="L35" s="18">
        <v>0</v>
      </c>
      <c r="M35" s="18">
        <v>0</v>
      </c>
      <c r="N35" s="18">
        <f t="shared" si="9"/>
        <v>556.90000000000009</v>
      </c>
      <c r="O35" s="18">
        <f t="shared" si="16"/>
        <v>8443.1</v>
      </c>
      <c r="P35" s="19">
        <f t="shared" si="17"/>
        <v>638.1</v>
      </c>
      <c r="Q35" s="19">
        <f t="shared" si="18"/>
        <v>638.99999999999989</v>
      </c>
      <c r="R35" s="19">
        <f t="shared" si="20"/>
        <v>99.000000000000014</v>
      </c>
      <c r="S35" s="19">
        <f t="shared" si="21"/>
        <v>1376.1</v>
      </c>
    </row>
    <row r="36" spans="2:19" s="24" customFormat="1" x14ac:dyDescent="0.35">
      <c r="B36" s="15">
        <f t="shared" si="8"/>
        <v>24</v>
      </c>
      <c r="C36" s="15" t="s">
        <v>123</v>
      </c>
      <c r="D36" s="13" t="s">
        <v>124</v>
      </c>
      <c r="E36" s="22" t="s">
        <v>125</v>
      </c>
      <c r="F36" s="15" t="s">
        <v>117</v>
      </c>
      <c r="G36" s="16" t="s">
        <v>126</v>
      </c>
      <c r="H36" s="17">
        <v>9000</v>
      </c>
      <c r="I36" s="18">
        <v>25</v>
      </c>
      <c r="J36" s="18">
        <f t="shared" si="14"/>
        <v>273.60000000000002</v>
      </c>
      <c r="K36" s="18">
        <f t="shared" si="15"/>
        <v>258.3</v>
      </c>
      <c r="L36" s="18">
        <v>0</v>
      </c>
      <c r="M36" s="18">
        <v>0</v>
      </c>
      <c r="N36" s="18">
        <f t="shared" si="9"/>
        <v>556.90000000000009</v>
      </c>
      <c r="O36" s="18">
        <f t="shared" si="16"/>
        <v>8443.1</v>
      </c>
      <c r="P36" s="19">
        <f t="shared" si="17"/>
        <v>638.1</v>
      </c>
      <c r="Q36" s="19">
        <f t="shared" si="18"/>
        <v>638.99999999999989</v>
      </c>
      <c r="R36" s="19">
        <f t="shared" si="20"/>
        <v>99.000000000000014</v>
      </c>
      <c r="S36" s="19">
        <f t="shared" si="21"/>
        <v>1376.1</v>
      </c>
    </row>
    <row r="37" spans="2:19" s="24" customFormat="1" x14ac:dyDescent="0.35">
      <c r="B37" s="15">
        <f t="shared" si="8"/>
        <v>25</v>
      </c>
      <c r="C37" s="15" t="s">
        <v>127</v>
      </c>
      <c r="D37" s="13" t="s">
        <v>128</v>
      </c>
      <c r="E37" s="22" t="s">
        <v>129</v>
      </c>
      <c r="F37" s="15" t="s">
        <v>117</v>
      </c>
      <c r="G37" s="16" t="s">
        <v>130</v>
      </c>
      <c r="H37" s="17">
        <v>9000</v>
      </c>
      <c r="I37" s="18">
        <v>25</v>
      </c>
      <c r="J37" s="18">
        <f t="shared" si="14"/>
        <v>273.60000000000002</v>
      </c>
      <c r="K37" s="18">
        <f t="shared" si="15"/>
        <v>258.3</v>
      </c>
      <c r="L37" s="18">
        <v>0</v>
      </c>
      <c r="M37" s="18">
        <v>0</v>
      </c>
      <c r="N37" s="18">
        <f t="shared" si="9"/>
        <v>556.90000000000009</v>
      </c>
      <c r="O37" s="18">
        <f t="shared" si="16"/>
        <v>8443.1</v>
      </c>
      <c r="P37" s="19">
        <f t="shared" si="17"/>
        <v>638.1</v>
      </c>
      <c r="Q37" s="19">
        <f t="shared" si="18"/>
        <v>638.99999999999989</v>
      </c>
      <c r="R37" s="19">
        <f t="shared" si="20"/>
        <v>99.000000000000014</v>
      </c>
      <c r="S37" s="19">
        <f t="shared" si="21"/>
        <v>1376.1</v>
      </c>
    </row>
    <row r="38" spans="2:19" s="24" customFormat="1" x14ac:dyDescent="0.35">
      <c r="B38" s="15">
        <f t="shared" si="8"/>
        <v>26</v>
      </c>
      <c r="C38" s="15" t="s">
        <v>131</v>
      </c>
      <c r="D38" s="13" t="s">
        <v>132</v>
      </c>
      <c r="E38" s="22" t="s">
        <v>133</v>
      </c>
      <c r="F38" s="15" t="s">
        <v>117</v>
      </c>
      <c r="G38" s="16" t="s">
        <v>134</v>
      </c>
      <c r="H38" s="17">
        <v>9000</v>
      </c>
      <c r="I38" s="18">
        <v>25</v>
      </c>
      <c r="J38" s="18">
        <f t="shared" si="14"/>
        <v>273.60000000000002</v>
      </c>
      <c r="K38" s="18">
        <f t="shared" si="15"/>
        <v>258.3</v>
      </c>
      <c r="L38" s="18">
        <v>0</v>
      </c>
      <c r="M38" s="18">
        <v>0</v>
      </c>
      <c r="N38" s="18">
        <f t="shared" si="9"/>
        <v>556.90000000000009</v>
      </c>
      <c r="O38" s="18">
        <f t="shared" si="16"/>
        <v>8443.1</v>
      </c>
      <c r="P38" s="19">
        <f t="shared" si="17"/>
        <v>638.1</v>
      </c>
      <c r="Q38" s="19">
        <f t="shared" si="18"/>
        <v>638.99999999999989</v>
      </c>
      <c r="R38" s="19">
        <f t="shared" si="20"/>
        <v>99.000000000000014</v>
      </c>
      <c r="S38" s="19">
        <f t="shared" si="21"/>
        <v>1376.1</v>
      </c>
    </row>
    <row r="39" spans="2:19" s="24" customFormat="1" x14ac:dyDescent="0.35">
      <c r="B39" s="15">
        <f t="shared" si="8"/>
        <v>27</v>
      </c>
      <c r="C39" s="15" t="s">
        <v>135</v>
      </c>
      <c r="D39" s="13" t="s">
        <v>136</v>
      </c>
      <c r="E39" s="22" t="s">
        <v>137</v>
      </c>
      <c r="F39" s="15" t="s">
        <v>117</v>
      </c>
      <c r="G39" s="16" t="s">
        <v>138</v>
      </c>
      <c r="H39" s="17">
        <v>9000</v>
      </c>
      <c r="I39" s="18">
        <v>25</v>
      </c>
      <c r="J39" s="18">
        <f t="shared" si="14"/>
        <v>273.60000000000002</v>
      </c>
      <c r="K39" s="18">
        <f t="shared" si="15"/>
        <v>258.3</v>
      </c>
      <c r="L39" s="18">
        <v>0</v>
      </c>
      <c r="M39" s="18">
        <v>0</v>
      </c>
      <c r="N39" s="18">
        <f t="shared" si="9"/>
        <v>556.90000000000009</v>
      </c>
      <c r="O39" s="18">
        <f t="shared" si="16"/>
        <v>8443.1</v>
      </c>
      <c r="P39" s="19">
        <f t="shared" si="17"/>
        <v>638.1</v>
      </c>
      <c r="Q39" s="19">
        <f t="shared" si="18"/>
        <v>638.99999999999989</v>
      </c>
      <c r="R39" s="19">
        <f t="shared" si="20"/>
        <v>99.000000000000014</v>
      </c>
      <c r="S39" s="19">
        <f t="shared" si="21"/>
        <v>1376.1</v>
      </c>
    </row>
    <row r="40" spans="2:19" s="24" customFormat="1" x14ac:dyDescent="0.35">
      <c r="B40" s="15">
        <f t="shared" si="8"/>
        <v>28</v>
      </c>
      <c r="C40" s="15" t="s">
        <v>139</v>
      </c>
      <c r="D40" s="13" t="s">
        <v>140</v>
      </c>
      <c r="E40" s="22" t="s">
        <v>141</v>
      </c>
      <c r="F40" s="15" t="s">
        <v>117</v>
      </c>
      <c r="G40" s="16" t="s">
        <v>142</v>
      </c>
      <c r="H40" s="17">
        <v>9000</v>
      </c>
      <c r="I40" s="18">
        <v>25</v>
      </c>
      <c r="J40" s="18">
        <f t="shared" si="14"/>
        <v>273.60000000000002</v>
      </c>
      <c r="K40" s="18">
        <f t="shared" si="15"/>
        <v>258.3</v>
      </c>
      <c r="L40" s="18">
        <v>0</v>
      </c>
      <c r="M40" s="18">
        <v>0</v>
      </c>
      <c r="N40" s="18">
        <f t="shared" si="9"/>
        <v>556.90000000000009</v>
      </c>
      <c r="O40" s="18">
        <f t="shared" si="16"/>
        <v>8443.1</v>
      </c>
      <c r="P40" s="19">
        <f t="shared" si="17"/>
        <v>638.1</v>
      </c>
      <c r="Q40" s="19">
        <f t="shared" si="18"/>
        <v>638.99999999999989</v>
      </c>
      <c r="R40" s="19">
        <f t="shared" si="20"/>
        <v>99.000000000000014</v>
      </c>
      <c r="S40" s="19">
        <f t="shared" si="21"/>
        <v>1376.1</v>
      </c>
    </row>
    <row r="41" spans="2:19" s="24" customFormat="1" x14ac:dyDescent="0.35">
      <c r="B41" s="15">
        <f t="shared" si="8"/>
        <v>29</v>
      </c>
      <c r="C41" s="31" t="s">
        <v>143</v>
      </c>
      <c r="D41" s="32" t="s">
        <v>144</v>
      </c>
      <c r="E41" s="33" t="s">
        <v>145</v>
      </c>
      <c r="F41" s="31" t="s">
        <v>146</v>
      </c>
      <c r="G41" s="16" t="s">
        <v>147</v>
      </c>
      <c r="H41" s="34">
        <v>20000</v>
      </c>
      <c r="I41" s="26">
        <v>25</v>
      </c>
      <c r="J41" s="26">
        <f>+H41*3.04%</f>
        <v>608</v>
      </c>
      <c r="K41" s="26">
        <f>+H41*2.87%</f>
        <v>574</v>
      </c>
      <c r="L41" s="26">
        <v>0</v>
      </c>
      <c r="M41" s="18">
        <v>0</v>
      </c>
      <c r="N41" s="26">
        <f t="shared" ref="N41:N52" si="22">+I41+J41+K41+L41</f>
        <v>1207</v>
      </c>
      <c r="O41" s="26">
        <f t="shared" si="16"/>
        <v>18793</v>
      </c>
      <c r="P41" s="27">
        <f t="shared" si="17"/>
        <v>1418</v>
      </c>
      <c r="Q41" s="27">
        <f t="shared" si="18"/>
        <v>1419.9999999999998</v>
      </c>
      <c r="R41" s="27">
        <f t="shared" si="20"/>
        <v>220.00000000000003</v>
      </c>
      <c r="S41" s="19">
        <f t="shared" si="21"/>
        <v>3058</v>
      </c>
    </row>
    <row r="42" spans="2:19" s="24" customFormat="1" x14ac:dyDescent="0.35">
      <c r="B42" s="15">
        <f t="shared" si="8"/>
        <v>30</v>
      </c>
      <c r="C42" s="31" t="s">
        <v>148</v>
      </c>
      <c r="D42" s="32" t="s">
        <v>149</v>
      </c>
      <c r="E42" s="33" t="s">
        <v>150</v>
      </c>
      <c r="F42" s="31" t="s">
        <v>146</v>
      </c>
      <c r="G42" s="16" t="s">
        <v>151</v>
      </c>
      <c r="H42" s="34">
        <v>20000</v>
      </c>
      <c r="I42" s="26">
        <v>25</v>
      </c>
      <c r="J42" s="26">
        <f t="shared" ref="J42:J52" si="23">+H42*3.04%</f>
        <v>608</v>
      </c>
      <c r="K42" s="26">
        <f t="shared" ref="K42:K52" si="24">+H42*2.87%</f>
        <v>574</v>
      </c>
      <c r="L42" s="26">
        <v>0</v>
      </c>
      <c r="M42" s="18">
        <v>0</v>
      </c>
      <c r="N42" s="26">
        <f t="shared" si="22"/>
        <v>1207</v>
      </c>
      <c r="O42" s="26">
        <f t="shared" si="16"/>
        <v>18793</v>
      </c>
      <c r="P42" s="27">
        <f t="shared" si="17"/>
        <v>1418</v>
      </c>
      <c r="Q42" s="27">
        <f t="shared" si="18"/>
        <v>1419.9999999999998</v>
      </c>
      <c r="R42" s="27">
        <f t="shared" si="20"/>
        <v>220.00000000000003</v>
      </c>
      <c r="S42" s="19">
        <f t="shared" si="21"/>
        <v>3058</v>
      </c>
    </row>
    <row r="43" spans="2:19" s="24" customFormat="1" x14ac:dyDescent="0.35">
      <c r="B43" s="15">
        <f t="shared" si="8"/>
        <v>31</v>
      </c>
      <c r="C43" s="31" t="s">
        <v>152</v>
      </c>
      <c r="D43" s="32" t="s">
        <v>153</v>
      </c>
      <c r="E43" s="33" t="s">
        <v>154</v>
      </c>
      <c r="F43" s="31" t="s">
        <v>146</v>
      </c>
      <c r="G43" s="16" t="s">
        <v>155</v>
      </c>
      <c r="H43" s="34">
        <v>20000</v>
      </c>
      <c r="I43" s="26">
        <v>25</v>
      </c>
      <c r="J43" s="26">
        <f t="shared" si="23"/>
        <v>608</v>
      </c>
      <c r="K43" s="26">
        <f t="shared" si="24"/>
        <v>574</v>
      </c>
      <c r="L43" s="26">
        <v>0</v>
      </c>
      <c r="M43" s="18">
        <v>0</v>
      </c>
      <c r="N43" s="26">
        <f t="shared" si="22"/>
        <v>1207</v>
      </c>
      <c r="O43" s="26">
        <f t="shared" si="16"/>
        <v>18793</v>
      </c>
      <c r="P43" s="27">
        <f t="shared" si="17"/>
        <v>1418</v>
      </c>
      <c r="Q43" s="27">
        <f t="shared" si="18"/>
        <v>1419.9999999999998</v>
      </c>
      <c r="R43" s="27">
        <f t="shared" si="20"/>
        <v>220.00000000000003</v>
      </c>
      <c r="S43" s="19">
        <f t="shared" si="21"/>
        <v>3058</v>
      </c>
    </row>
    <row r="44" spans="2:19" s="24" customFormat="1" x14ac:dyDescent="0.35">
      <c r="B44" s="15">
        <f t="shared" si="8"/>
        <v>32</v>
      </c>
      <c r="C44" s="35" t="s">
        <v>156</v>
      </c>
      <c r="D44" s="32" t="s">
        <v>157</v>
      </c>
      <c r="E44" s="33" t="s">
        <v>158</v>
      </c>
      <c r="F44" s="31" t="s">
        <v>146</v>
      </c>
      <c r="G44" s="16" t="s">
        <v>159</v>
      </c>
      <c r="H44" s="34">
        <v>20000</v>
      </c>
      <c r="I44" s="26">
        <v>25</v>
      </c>
      <c r="J44" s="26">
        <f t="shared" si="23"/>
        <v>608</v>
      </c>
      <c r="K44" s="26">
        <f t="shared" si="24"/>
        <v>574</v>
      </c>
      <c r="L44" s="26">
        <v>0</v>
      </c>
      <c r="M44" s="18">
        <v>0</v>
      </c>
      <c r="N44" s="26">
        <f t="shared" si="22"/>
        <v>1207</v>
      </c>
      <c r="O44" s="26">
        <f t="shared" si="16"/>
        <v>18793</v>
      </c>
      <c r="P44" s="27">
        <f t="shared" si="17"/>
        <v>1418</v>
      </c>
      <c r="Q44" s="27">
        <f t="shared" si="18"/>
        <v>1419.9999999999998</v>
      </c>
      <c r="R44" s="27">
        <f t="shared" si="20"/>
        <v>220.00000000000003</v>
      </c>
      <c r="S44" s="19">
        <f t="shared" si="21"/>
        <v>3058</v>
      </c>
    </row>
    <row r="45" spans="2:19" s="24" customFormat="1" x14ac:dyDescent="0.35">
      <c r="B45" s="15">
        <f t="shared" si="8"/>
        <v>33</v>
      </c>
      <c r="C45" s="31" t="s">
        <v>160</v>
      </c>
      <c r="D45" s="32" t="s">
        <v>161</v>
      </c>
      <c r="E45" s="13" t="s">
        <v>162</v>
      </c>
      <c r="F45" s="35" t="s">
        <v>163</v>
      </c>
      <c r="G45" s="16" t="s">
        <v>164</v>
      </c>
      <c r="H45" s="34">
        <v>20000</v>
      </c>
      <c r="I45" s="26">
        <v>25</v>
      </c>
      <c r="J45" s="26">
        <f t="shared" si="23"/>
        <v>608</v>
      </c>
      <c r="K45" s="26">
        <f t="shared" si="24"/>
        <v>574</v>
      </c>
      <c r="L45" s="26">
        <v>0</v>
      </c>
      <c r="M45" s="18">
        <v>0</v>
      </c>
      <c r="N45" s="26">
        <f t="shared" si="22"/>
        <v>1207</v>
      </c>
      <c r="O45" s="26">
        <f t="shared" si="16"/>
        <v>18793</v>
      </c>
      <c r="P45" s="27">
        <f t="shared" si="17"/>
        <v>1418</v>
      </c>
      <c r="Q45" s="27">
        <f t="shared" si="18"/>
        <v>1419.9999999999998</v>
      </c>
      <c r="R45" s="27">
        <f t="shared" si="20"/>
        <v>220.00000000000003</v>
      </c>
      <c r="S45" s="19">
        <f t="shared" si="21"/>
        <v>3058</v>
      </c>
    </row>
    <row r="46" spans="2:19" s="24" customFormat="1" x14ac:dyDescent="0.35">
      <c r="B46" s="15">
        <f t="shared" si="8"/>
        <v>34</v>
      </c>
      <c r="C46" s="31" t="s">
        <v>165</v>
      </c>
      <c r="D46" s="32" t="s">
        <v>166</v>
      </c>
      <c r="E46" s="33" t="s">
        <v>167</v>
      </c>
      <c r="F46" s="31" t="s">
        <v>168</v>
      </c>
      <c r="G46" s="36" t="s">
        <v>169</v>
      </c>
      <c r="H46" s="34">
        <v>35000</v>
      </c>
      <c r="I46" s="26">
        <v>25</v>
      </c>
      <c r="J46" s="26">
        <f t="shared" si="23"/>
        <v>1064</v>
      </c>
      <c r="K46" s="26">
        <f t="shared" si="24"/>
        <v>1004.5</v>
      </c>
      <c r="L46" s="26">
        <v>0</v>
      </c>
      <c r="M46" s="18">
        <v>0</v>
      </c>
      <c r="N46" s="26">
        <f t="shared" si="22"/>
        <v>2093.5</v>
      </c>
      <c r="O46" s="26">
        <f t="shared" si="16"/>
        <v>32906.5</v>
      </c>
      <c r="P46" s="27">
        <f t="shared" si="17"/>
        <v>2481.5</v>
      </c>
      <c r="Q46" s="27">
        <f t="shared" si="18"/>
        <v>2485</v>
      </c>
      <c r="R46" s="27">
        <f t="shared" si="20"/>
        <v>385.00000000000006</v>
      </c>
      <c r="S46" s="19">
        <f t="shared" si="21"/>
        <v>5351.5</v>
      </c>
    </row>
    <row r="47" spans="2:19" s="24" customFormat="1" x14ac:dyDescent="0.35">
      <c r="B47" s="15">
        <f t="shared" si="8"/>
        <v>35</v>
      </c>
      <c r="C47" s="31" t="s">
        <v>170</v>
      </c>
      <c r="D47" s="32" t="s">
        <v>171</v>
      </c>
      <c r="E47" s="33" t="s">
        <v>172</v>
      </c>
      <c r="F47" s="31" t="s">
        <v>168</v>
      </c>
      <c r="G47" s="36" t="s">
        <v>173</v>
      </c>
      <c r="H47" s="34">
        <v>35000</v>
      </c>
      <c r="I47" s="26">
        <v>25</v>
      </c>
      <c r="J47" s="26">
        <f t="shared" si="23"/>
        <v>1064</v>
      </c>
      <c r="K47" s="26">
        <f t="shared" si="24"/>
        <v>1004.5</v>
      </c>
      <c r="L47" s="26">
        <v>0</v>
      </c>
      <c r="M47" s="18">
        <v>0</v>
      </c>
      <c r="N47" s="26">
        <f t="shared" si="22"/>
        <v>2093.5</v>
      </c>
      <c r="O47" s="26">
        <f t="shared" si="16"/>
        <v>32906.5</v>
      </c>
      <c r="P47" s="27">
        <f t="shared" si="17"/>
        <v>2481.5</v>
      </c>
      <c r="Q47" s="27">
        <f t="shared" si="18"/>
        <v>2485</v>
      </c>
      <c r="R47" s="27">
        <f t="shared" si="20"/>
        <v>385.00000000000006</v>
      </c>
      <c r="S47" s="19">
        <f t="shared" si="21"/>
        <v>5351.5</v>
      </c>
    </row>
    <row r="48" spans="2:19" s="24" customFormat="1" x14ac:dyDescent="0.35">
      <c r="B48" s="15">
        <f t="shared" si="8"/>
        <v>36</v>
      </c>
      <c r="C48" s="31" t="s">
        <v>174</v>
      </c>
      <c r="D48" s="32" t="s">
        <v>175</v>
      </c>
      <c r="E48" s="33" t="s">
        <v>176</v>
      </c>
      <c r="F48" s="31" t="s">
        <v>168</v>
      </c>
      <c r="G48" s="36" t="s">
        <v>177</v>
      </c>
      <c r="H48" s="34">
        <v>35000</v>
      </c>
      <c r="I48" s="26">
        <v>25</v>
      </c>
      <c r="J48" s="26">
        <f t="shared" si="23"/>
        <v>1064</v>
      </c>
      <c r="K48" s="26">
        <f t="shared" si="24"/>
        <v>1004.5</v>
      </c>
      <c r="L48" s="26">
        <v>0</v>
      </c>
      <c r="M48" s="18">
        <v>0</v>
      </c>
      <c r="N48" s="26">
        <f t="shared" si="22"/>
        <v>2093.5</v>
      </c>
      <c r="O48" s="26">
        <f t="shared" si="16"/>
        <v>32906.5</v>
      </c>
      <c r="P48" s="27">
        <f t="shared" si="17"/>
        <v>2481.5</v>
      </c>
      <c r="Q48" s="27">
        <f t="shared" si="18"/>
        <v>2485</v>
      </c>
      <c r="R48" s="27">
        <f t="shared" si="20"/>
        <v>385.00000000000006</v>
      </c>
      <c r="S48" s="19">
        <f t="shared" si="21"/>
        <v>5351.5</v>
      </c>
    </row>
    <row r="49" spans="2:20" s="24" customFormat="1" x14ac:dyDescent="0.35">
      <c r="B49" s="15">
        <f t="shared" si="8"/>
        <v>37</v>
      </c>
      <c r="C49" s="31" t="s">
        <v>178</v>
      </c>
      <c r="D49" s="32" t="s">
        <v>179</v>
      </c>
      <c r="E49" s="33" t="s">
        <v>180</v>
      </c>
      <c r="F49" s="31" t="s">
        <v>168</v>
      </c>
      <c r="G49" s="36" t="s">
        <v>181</v>
      </c>
      <c r="H49" s="34">
        <v>35000</v>
      </c>
      <c r="I49" s="26">
        <v>25</v>
      </c>
      <c r="J49" s="26">
        <f t="shared" si="23"/>
        <v>1064</v>
      </c>
      <c r="K49" s="26">
        <f t="shared" si="24"/>
        <v>1004.5</v>
      </c>
      <c r="L49" s="26">
        <v>0</v>
      </c>
      <c r="M49" s="18">
        <v>0</v>
      </c>
      <c r="N49" s="26">
        <f t="shared" si="22"/>
        <v>2093.5</v>
      </c>
      <c r="O49" s="26">
        <f t="shared" si="16"/>
        <v>32906.5</v>
      </c>
      <c r="P49" s="27">
        <f t="shared" si="17"/>
        <v>2481.5</v>
      </c>
      <c r="Q49" s="27">
        <f t="shared" si="18"/>
        <v>2485</v>
      </c>
      <c r="R49" s="27">
        <f t="shared" si="20"/>
        <v>385.00000000000006</v>
      </c>
      <c r="S49" s="19">
        <f t="shared" si="21"/>
        <v>5351.5</v>
      </c>
    </row>
    <row r="50" spans="2:20" s="24" customFormat="1" x14ac:dyDescent="0.35">
      <c r="B50" s="15">
        <f t="shared" si="8"/>
        <v>38</v>
      </c>
      <c r="C50" s="31" t="s">
        <v>182</v>
      </c>
      <c r="D50" s="32" t="s">
        <v>183</v>
      </c>
      <c r="E50" s="33" t="s">
        <v>184</v>
      </c>
      <c r="F50" s="31" t="s">
        <v>168</v>
      </c>
      <c r="G50" s="36" t="s">
        <v>185</v>
      </c>
      <c r="H50" s="34">
        <v>35000</v>
      </c>
      <c r="I50" s="26">
        <v>25</v>
      </c>
      <c r="J50" s="26">
        <f t="shared" si="23"/>
        <v>1064</v>
      </c>
      <c r="K50" s="26">
        <f t="shared" si="24"/>
        <v>1004.5</v>
      </c>
      <c r="L50" s="26">
        <v>0</v>
      </c>
      <c r="M50" s="18">
        <v>0</v>
      </c>
      <c r="N50" s="26">
        <f t="shared" si="22"/>
        <v>2093.5</v>
      </c>
      <c r="O50" s="26">
        <f t="shared" si="16"/>
        <v>32906.5</v>
      </c>
      <c r="P50" s="27">
        <f t="shared" si="17"/>
        <v>2481.5</v>
      </c>
      <c r="Q50" s="27">
        <f t="shared" si="18"/>
        <v>2485</v>
      </c>
      <c r="R50" s="27">
        <f t="shared" si="20"/>
        <v>385.00000000000006</v>
      </c>
      <c r="S50" s="19">
        <f t="shared" si="21"/>
        <v>5351.5</v>
      </c>
    </row>
    <row r="51" spans="2:20" s="24" customFormat="1" x14ac:dyDescent="0.35">
      <c r="B51" s="15">
        <f t="shared" si="8"/>
        <v>39</v>
      </c>
      <c r="C51" s="35" t="s">
        <v>186</v>
      </c>
      <c r="D51" s="33" t="s">
        <v>187</v>
      </c>
      <c r="E51" s="37" t="s">
        <v>188</v>
      </c>
      <c r="F51" s="31" t="s">
        <v>189</v>
      </c>
      <c r="G51" s="36" t="s">
        <v>190</v>
      </c>
      <c r="H51" s="34">
        <v>20000</v>
      </c>
      <c r="I51" s="26">
        <v>25</v>
      </c>
      <c r="J51" s="26">
        <f t="shared" si="23"/>
        <v>608</v>
      </c>
      <c r="K51" s="26">
        <f t="shared" si="24"/>
        <v>574</v>
      </c>
      <c r="L51" s="26">
        <v>0</v>
      </c>
      <c r="M51" s="18">
        <v>0</v>
      </c>
      <c r="N51" s="26">
        <f t="shared" si="22"/>
        <v>1207</v>
      </c>
      <c r="O51" s="26">
        <f t="shared" si="16"/>
        <v>18793</v>
      </c>
      <c r="P51" s="27">
        <f t="shared" si="17"/>
        <v>1418</v>
      </c>
      <c r="Q51" s="27">
        <f t="shared" si="18"/>
        <v>1419.9999999999998</v>
      </c>
      <c r="R51" s="27">
        <f t="shared" si="20"/>
        <v>220.00000000000003</v>
      </c>
      <c r="S51" s="19">
        <f t="shared" si="21"/>
        <v>3058</v>
      </c>
    </row>
    <row r="52" spans="2:20" s="24" customFormat="1" x14ac:dyDescent="0.35">
      <c r="B52" s="15">
        <f t="shared" si="8"/>
        <v>40</v>
      </c>
      <c r="C52" s="35" t="s">
        <v>191</v>
      </c>
      <c r="D52" s="33" t="s">
        <v>192</v>
      </c>
      <c r="E52" s="37" t="s">
        <v>193</v>
      </c>
      <c r="F52" s="31" t="s">
        <v>194</v>
      </c>
      <c r="G52" s="36" t="s">
        <v>195</v>
      </c>
      <c r="H52" s="34">
        <v>20000</v>
      </c>
      <c r="I52" s="26">
        <v>25</v>
      </c>
      <c r="J52" s="26">
        <f t="shared" si="23"/>
        <v>608</v>
      </c>
      <c r="K52" s="26">
        <f t="shared" si="24"/>
        <v>574</v>
      </c>
      <c r="L52" s="26">
        <v>0</v>
      </c>
      <c r="M52" s="18">
        <v>0</v>
      </c>
      <c r="N52" s="26">
        <f t="shared" si="22"/>
        <v>1207</v>
      </c>
      <c r="O52" s="26">
        <f t="shared" si="16"/>
        <v>18793</v>
      </c>
      <c r="P52" s="27">
        <f t="shared" si="17"/>
        <v>1418</v>
      </c>
      <c r="Q52" s="27">
        <f t="shared" si="18"/>
        <v>1419.9999999999998</v>
      </c>
      <c r="R52" s="27">
        <f t="shared" si="20"/>
        <v>220.00000000000003</v>
      </c>
      <c r="S52" s="19">
        <f t="shared" si="21"/>
        <v>3058</v>
      </c>
    </row>
    <row r="53" spans="2:20" s="24" customFormat="1" ht="46.5" x14ac:dyDescent="0.35">
      <c r="B53" s="12">
        <f t="shared" si="8"/>
        <v>41</v>
      </c>
      <c r="C53" s="12" t="s">
        <v>196</v>
      </c>
      <c r="D53" s="22" t="s">
        <v>197</v>
      </c>
      <c r="E53" s="38" t="s">
        <v>198</v>
      </c>
      <c r="F53" s="25" t="s">
        <v>199</v>
      </c>
      <c r="G53" s="16" t="s">
        <v>200</v>
      </c>
      <c r="H53" s="28">
        <v>20000</v>
      </c>
      <c r="I53" s="26">
        <v>25</v>
      </c>
      <c r="J53" s="26">
        <f t="shared" ref="J53" si="25">H53*3.04%</f>
        <v>608</v>
      </c>
      <c r="K53" s="26">
        <f t="shared" ref="K53:K55" si="26">H53*2.87%</f>
        <v>574</v>
      </c>
      <c r="L53" s="26">
        <v>0</v>
      </c>
      <c r="M53" s="26">
        <v>0</v>
      </c>
      <c r="N53" s="26">
        <f>+I53+J53+K53+L53+M53</f>
        <v>1207</v>
      </c>
      <c r="O53" s="26">
        <f>H53-N53</f>
        <v>18793</v>
      </c>
      <c r="P53" s="27">
        <f>H53*7.09%</f>
        <v>1418</v>
      </c>
      <c r="Q53" s="27">
        <f>H53*7.1%</f>
        <v>1419.9999999999998</v>
      </c>
      <c r="R53" s="27">
        <f>H53*1.1%</f>
        <v>220.00000000000003</v>
      </c>
      <c r="S53" s="27">
        <f t="shared" si="21"/>
        <v>3058</v>
      </c>
    </row>
    <row r="54" spans="2:20" s="24" customFormat="1" x14ac:dyDescent="0.35">
      <c r="B54" s="12">
        <f t="shared" si="8"/>
        <v>42</v>
      </c>
      <c r="C54" s="12" t="s">
        <v>201</v>
      </c>
      <c r="D54" s="22" t="s">
        <v>202</v>
      </c>
      <c r="E54" s="39" t="s">
        <v>203</v>
      </c>
      <c r="F54" s="12" t="s">
        <v>204</v>
      </c>
      <c r="G54" s="16" t="s">
        <v>205</v>
      </c>
      <c r="H54" s="28">
        <v>45000</v>
      </c>
      <c r="I54" s="26">
        <v>25</v>
      </c>
      <c r="J54" s="26">
        <f>H54*3.04%</f>
        <v>1368</v>
      </c>
      <c r="K54" s="26">
        <f t="shared" si="26"/>
        <v>1291.5</v>
      </c>
      <c r="L54" s="28">
        <v>1148.33</v>
      </c>
      <c r="M54" s="26">
        <v>0</v>
      </c>
      <c r="N54" s="26">
        <f>+I54+J54+K54+L54+M54</f>
        <v>3832.83</v>
      </c>
      <c r="O54" s="26">
        <f>H54-N54</f>
        <v>41167.17</v>
      </c>
      <c r="P54" s="27">
        <f>H54*7.09%</f>
        <v>3190.5</v>
      </c>
      <c r="Q54" s="27">
        <f>H54*7.1%</f>
        <v>3194.9999999999995</v>
      </c>
      <c r="R54" s="27">
        <f>H54*1.1%</f>
        <v>495.00000000000006</v>
      </c>
      <c r="S54" s="27">
        <f t="shared" si="21"/>
        <v>6880.5</v>
      </c>
    </row>
    <row r="55" spans="2:20" s="24" customFormat="1" x14ac:dyDescent="0.35">
      <c r="B55" s="12">
        <f t="shared" si="8"/>
        <v>43</v>
      </c>
      <c r="C55" s="12" t="s">
        <v>206</v>
      </c>
      <c r="D55" s="22" t="s">
        <v>207</v>
      </c>
      <c r="E55" s="40" t="s">
        <v>208</v>
      </c>
      <c r="F55" s="12" t="s">
        <v>209</v>
      </c>
      <c r="G55" s="16" t="s">
        <v>210</v>
      </c>
      <c r="H55" s="28">
        <v>30000</v>
      </c>
      <c r="I55" s="26">
        <v>25</v>
      </c>
      <c r="J55" s="26">
        <f>H55*3.04%</f>
        <v>912</v>
      </c>
      <c r="K55" s="26">
        <f t="shared" si="26"/>
        <v>861</v>
      </c>
      <c r="L55" s="26">
        <v>0</v>
      </c>
      <c r="M55" s="26">
        <v>0</v>
      </c>
      <c r="N55" s="26">
        <f>+I55+J55+K55+L55+M55</f>
        <v>1798</v>
      </c>
      <c r="O55" s="26">
        <f>H55-N55</f>
        <v>28202</v>
      </c>
      <c r="P55" s="27">
        <f>H55*7.09%</f>
        <v>2127</v>
      </c>
      <c r="Q55" s="27">
        <f>H55*7.1%</f>
        <v>2130</v>
      </c>
      <c r="R55" s="27">
        <f>H55*1.1%</f>
        <v>330.00000000000006</v>
      </c>
      <c r="S55" s="27">
        <f t="shared" si="21"/>
        <v>4587</v>
      </c>
    </row>
    <row r="56" spans="2:20" s="24" customFormat="1" x14ac:dyDescent="0.35">
      <c r="B56" s="12">
        <f t="shared" si="8"/>
        <v>44</v>
      </c>
      <c r="C56" s="31" t="s">
        <v>211</v>
      </c>
      <c r="D56" s="32" t="s">
        <v>212</v>
      </c>
      <c r="E56" s="33" t="s">
        <v>213</v>
      </c>
      <c r="F56" s="31" t="s">
        <v>214</v>
      </c>
      <c r="G56" s="16" t="s">
        <v>215</v>
      </c>
      <c r="H56" s="41">
        <v>25000</v>
      </c>
      <c r="I56" s="26">
        <v>25</v>
      </c>
      <c r="J56" s="26">
        <f>+H56*3.04%</f>
        <v>760</v>
      </c>
      <c r="K56" s="26">
        <f>+H56*2.87%</f>
        <v>717.5</v>
      </c>
      <c r="L56" s="26">
        <v>0</v>
      </c>
      <c r="M56" s="26">
        <v>0</v>
      </c>
      <c r="N56" s="26">
        <f t="shared" ref="N56:N62" si="27">+I56+J56+K56+L56</f>
        <v>1502.5</v>
      </c>
      <c r="O56" s="26">
        <f>+H56-N56</f>
        <v>23497.5</v>
      </c>
      <c r="P56" s="27">
        <f t="shared" ref="P56:P62" si="28">+H56*7.09%</f>
        <v>1772.5000000000002</v>
      </c>
      <c r="Q56" s="27">
        <f t="shared" ref="Q56:Q62" si="29">+H56*7.1%</f>
        <v>1774.9999999999998</v>
      </c>
      <c r="R56" s="27">
        <f>+H56*1.1%</f>
        <v>275</v>
      </c>
      <c r="S56" s="27">
        <f>+P56+Q56+R56</f>
        <v>3822.5</v>
      </c>
    </row>
    <row r="57" spans="2:20" s="24" customFormat="1" x14ac:dyDescent="0.35">
      <c r="B57" s="12">
        <f t="shared" si="8"/>
        <v>45</v>
      </c>
      <c r="C57" s="35" t="s">
        <v>219</v>
      </c>
      <c r="D57" s="32" t="s">
        <v>220</v>
      </c>
      <c r="E57" s="33" t="s">
        <v>221</v>
      </c>
      <c r="F57" s="31" t="s">
        <v>222</v>
      </c>
      <c r="G57" s="16" t="s">
        <v>223</v>
      </c>
      <c r="H57" s="34">
        <v>50000</v>
      </c>
      <c r="I57" s="26">
        <v>25</v>
      </c>
      <c r="J57" s="26">
        <f>+H57*3.04%</f>
        <v>1520</v>
      </c>
      <c r="K57" s="26">
        <f>+H57*2.87%</f>
        <v>1435</v>
      </c>
      <c r="L57" s="26">
        <v>1854</v>
      </c>
      <c r="M57" s="26">
        <v>0</v>
      </c>
      <c r="N57" s="26">
        <f t="shared" si="27"/>
        <v>4834</v>
      </c>
      <c r="O57" s="26">
        <f>+H57-N57</f>
        <v>45166</v>
      </c>
      <c r="P57" s="27">
        <f t="shared" si="28"/>
        <v>3545.0000000000005</v>
      </c>
      <c r="Q57" s="27">
        <f t="shared" si="29"/>
        <v>3549.9999999999995</v>
      </c>
      <c r="R57" s="27">
        <f>+H57*1.1%</f>
        <v>550</v>
      </c>
      <c r="S57" s="27">
        <f>+P57+Q57+R57</f>
        <v>7645</v>
      </c>
    </row>
    <row r="58" spans="2:20" s="24" customFormat="1" x14ac:dyDescent="0.35">
      <c r="B58" s="12">
        <f t="shared" si="8"/>
        <v>46</v>
      </c>
      <c r="C58" s="35" t="s">
        <v>224</v>
      </c>
      <c r="D58" s="32" t="s">
        <v>225</v>
      </c>
      <c r="E58" s="33" t="s">
        <v>226</v>
      </c>
      <c r="F58" s="31" t="s">
        <v>227</v>
      </c>
      <c r="G58" s="16" t="s">
        <v>228</v>
      </c>
      <c r="H58" s="34">
        <v>60000</v>
      </c>
      <c r="I58" s="26">
        <v>25</v>
      </c>
      <c r="J58" s="26">
        <f>H58*3.04%</f>
        <v>1824</v>
      </c>
      <c r="K58" s="26">
        <f>+H58*2.87%</f>
        <v>1722</v>
      </c>
      <c r="L58" s="26">
        <v>3486.65</v>
      </c>
      <c r="M58" s="26">
        <v>0</v>
      </c>
      <c r="N58" s="26">
        <f t="shared" si="27"/>
        <v>7057.65</v>
      </c>
      <c r="O58" s="26">
        <f>H58-N58</f>
        <v>52942.35</v>
      </c>
      <c r="P58" s="27">
        <f t="shared" si="28"/>
        <v>4254</v>
      </c>
      <c r="Q58" s="27">
        <f t="shared" si="29"/>
        <v>4260</v>
      </c>
      <c r="R58" s="27">
        <v>593.21</v>
      </c>
      <c r="S58" s="27">
        <f>+P58+Q58+R58</f>
        <v>9107.2099999999991</v>
      </c>
    </row>
    <row r="59" spans="2:20" s="24" customFormat="1" x14ac:dyDescent="0.35">
      <c r="B59" s="12">
        <f t="shared" si="8"/>
        <v>47</v>
      </c>
      <c r="C59" s="35" t="s">
        <v>230</v>
      </c>
      <c r="D59" s="32" t="s">
        <v>231</v>
      </c>
      <c r="E59" s="33" t="s">
        <v>232</v>
      </c>
      <c r="F59" s="31" t="s">
        <v>233</v>
      </c>
      <c r="G59" s="16" t="s">
        <v>234</v>
      </c>
      <c r="H59" s="34">
        <v>25000</v>
      </c>
      <c r="I59" s="26">
        <v>25</v>
      </c>
      <c r="J59" s="26">
        <f>+H59*3.04%</f>
        <v>760</v>
      </c>
      <c r="K59" s="26">
        <f>+H59*2.87%</f>
        <v>717.5</v>
      </c>
      <c r="L59" s="26">
        <v>0</v>
      </c>
      <c r="M59" s="26">
        <v>0</v>
      </c>
      <c r="N59" s="26">
        <f t="shared" si="27"/>
        <v>1502.5</v>
      </c>
      <c r="O59" s="26">
        <f>+H59-N59</f>
        <v>23497.5</v>
      </c>
      <c r="P59" s="27">
        <f t="shared" si="28"/>
        <v>1772.5000000000002</v>
      </c>
      <c r="Q59" s="27">
        <f t="shared" si="29"/>
        <v>1774.9999999999998</v>
      </c>
      <c r="R59" s="27">
        <f>+H59*1.1%</f>
        <v>275</v>
      </c>
      <c r="S59" s="27">
        <f>+P59+Q59+R59</f>
        <v>3822.5</v>
      </c>
    </row>
    <row r="60" spans="2:20" s="24" customFormat="1" x14ac:dyDescent="0.35">
      <c r="B60" s="12">
        <f t="shared" si="8"/>
        <v>48</v>
      </c>
      <c r="C60" s="35" t="s">
        <v>235</v>
      </c>
      <c r="D60" s="32" t="s">
        <v>236</v>
      </c>
      <c r="E60" s="33" t="s">
        <v>237</v>
      </c>
      <c r="F60" s="31" t="s">
        <v>238</v>
      </c>
      <c r="G60" s="16" t="s">
        <v>239</v>
      </c>
      <c r="H60" s="34">
        <v>30000</v>
      </c>
      <c r="I60" s="26">
        <v>25</v>
      </c>
      <c r="J60" s="26">
        <f t="shared" ref="J60:J62" si="30">+H60*3.04%</f>
        <v>912</v>
      </c>
      <c r="K60" s="26">
        <f t="shared" ref="K60:K62" si="31">+H60*2.87%</f>
        <v>861</v>
      </c>
      <c r="L60" s="26">
        <v>0</v>
      </c>
      <c r="M60" s="26">
        <v>0</v>
      </c>
      <c r="N60" s="26">
        <f t="shared" si="27"/>
        <v>1798</v>
      </c>
      <c r="O60" s="26">
        <f>+H60-N60</f>
        <v>28202</v>
      </c>
      <c r="P60" s="27">
        <f t="shared" si="28"/>
        <v>2127</v>
      </c>
      <c r="Q60" s="27">
        <f t="shared" si="29"/>
        <v>2130</v>
      </c>
      <c r="R60" s="27">
        <f>+H60*1.1%</f>
        <v>330.00000000000006</v>
      </c>
      <c r="S60" s="27">
        <f t="shared" ref="S60:S62" si="32">+P60+Q60+R60</f>
        <v>4587</v>
      </c>
    </row>
    <row r="61" spans="2:20" s="24" customFormat="1" x14ac:dyDescent="0.35">
      <c r="B61" s="12">
        <f t="shared" si="8"/>
        <v>49</v>
      </c>
      <c r="C61" s="35" t="s">
        <v>240</v>
      </c>
      <c r="D61" s="32" t="s">
        <v>241</v>
      </c>
      <c r="E61" s="33" t="s">
        <v>242</v>
      </c>
      <c r="F61" s="31" t="s">
        <v>243</v>
      </c>
      <c r="G61" s="16" t="s">
        <v>244</v>
      </c>
      <c r="H61" s="34">
        <v>30000</v>
      </c>
      <c r="I61" s="26">
        <v>25</v>
      </c>
      <c r="J61" s="26">
        <f t="shared" si="30"/>
        <v>912</v>
      </c>
      <c r="K61" s="26">
        <f t="shared" si="31"/>
        <v>861</v>
      </c>
      <c r="L61" s="26">
        <v>0</v>
      </c>
      <c r="M61" s="26">
        <v>0</v>
      </c>
      <c r="N61" s="26">
        <f t="shared" si="27"/>
        <v>1798</v>
      </c>
      <c r="O61" s="26">
        <f>+H61-N61</f>
        <v>28202</v>
      </c>
      <c r="P61" s="27">
        <f t="shared" si="28"/>
        <v>2127</v>
      </c>
      <c r="Q61" s="27">
        <f t="shared" si="29"/>
        <v>2130</v>
      </c>
      <c r="R61" s="27">
        <f>+H61*1.1%</f>
        <v>330.00000000000006</v>
      </c>
      <c r="S61" s="27">
        <f t="shared" si="32"/>
        <v>4587</v>
      </c>
    </row>
    <row r="62" spans="2:20" s="24" customFormat="1" x14ac:dyDescent="0.35">
      <c r="B62" s="12">
        <f t="shared" si="8"/>
        <v>50</v>
      </c>
      <c r="C62" s="35" t="s">
        <v>245</v>
      </c>
      <c r="D62" s="32" t="s">
        <v>246</v>
      </c>
      <c r="E62" s="33" t="s">
        <v>247</v>
      </c>
      <c r="F62" s="31" t="s">
        <v>248</v>
      </c>
      <c r="G62" s="16" t="s">
        <v>249</v>
      </c>
      <c r="H62" s="34">
        <v>20000</v>
      </c>
      <c r="I62" s="26">
        <v>25</v>
      </c>
      <c r="J62" s="26">
        <f t="shared" si="30"/>
        <v>608</v>
      </c>
      <c r="K62" s="26">
        <f t="shared" si="31"/>
        <v>574</v>
      </c>
      <c r="L62" s="26">
        <v>0</v>
      </c>
      <c r="M62" s="26">
        <v>0</v>
      </c>
      <c r="N62" s="26">
        <f t="shared" si="27"/>
        <v>1207</v>
      </c>
      <c r="O62" s="26">
        <f>+H62-N62</f>
        <v>18793</v>
      </c>
      <c r="P62" s="27">
        <f t="shared" si="28"/>
        <v>1418</v>
      </c>
      <c r="Q62" s="27">
        <f t="shared" si="29"/>
        <v>1419.9999999999998</v>
      </c>
      <c r="R62" s="27">
        <f>+H62*1.1%</f>
        <v>220.00000000000003</v>
      </c>
      <c r="S62" s="27">
        <f t="shared" si="32"/>
        <v>3058</v>
      </c>
    </row>
    <row r="63" spans="2:20" s="24" customFormat="1" x14ac:dyDescent="0.35">
      <c r="B63" s="43"/>
      <c r="C63" s="54"/>
      <c r="D63" s="55"/>
      <c r="E63" s="52"/>
      <c r="F63" s="56"/>
      <c r="G63" s="57"/>
      <c r="H63" s="58"/>
      <c r="I63" s="59"/>
      <c r="J63" s="59"/>
      <c r="K63" s="59"/>
      <c r="L63" s="59"/>
      <c r="M63" s="59"/>
      <c r="N63" s="59"/>
      <c r="O63" s="59"/>
      <c r="P63" s="60"/>
      <c r="Q63" s="60"/>
      <c r="R63" s="60"/>
      <c r="S63" s="60"/>
    </row>
    <row r="64" spans="2:20" s="24" customFormat="1" x14ac:dyDescent="0.35">
      <c r="B64" s="42"/>
      <c r="C64" s="43"/>
      <c r="D64" s="44"/>
      <c r="E64" s="44"/>
      <c r="F64" s="43"/>
      <c r="G64" s="43"/>
      <c r="H64" s="45">
        <f>SUM(H13:H62)</f>
        <v>1487000</v>
      </c>
      <c r="I64" s="45">
        <f t="shared" ref="I64:S64" si="33">SUM(I13:I62)</f>
        <v>1250</v>
      </c>
      <c r="J64" s="45">
        <f t="shared" si="33"/>
        <v>45204.799999999988</v>
      </c>
      <c r="K64" s="45">
        <f t="shared" si="33"/>
        <v>42676.899999999994</v>
      </c>
      <c r="L64" s="45">
        <f t="shared" si="33"/>
        <v>27115.89</v>
      </c>
      <c r="M64" s="45">
        <f t="shared" si="33"/>
        <v>2380.2399999999998</v>
      </c>
      <c r="N64" s="45">
        <f t="shared" si="33"/>
        <v>118627.82999999996</v>
      </c>
      <c r="O64" s="45">
        <f t="shared" si="33"/>
        <v>1368372.17</v>
      </c>
      <c r="P64" s="45">
        <f t="shared" si="33"/>
        <v>105428.29999999999</v>
      </c>
      <c r="Q64" s="45">
        <f t="shared" si="33"/>
        <v>105577</v>
      </c>
      <c r="R64" s="45">
        <f t="shared" si="33"/>
        <v>15551.630000000001</v>
      </c>
      <c r="S64" s="45">
        <f t="shared" si="33"/>
        <v>226556.93000000002</v>
      </c>
      <c r="T64" s="45"/>
    </row>
    <row r="65" spans="2:19" s="24" customFormat="1" x14ac:dyDescent="0.35">
      <c r="B65" s="42"/>
      <c r="C65" s="43"/>
      <c r="D65" s="44"/>
      <c r="E65" s="44"/>
      <c r="F65" s="43"/>
      <c r="G65" s="43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7" spans="2:19" x14ac:dyDescent="0.35">
      <c r="D67" s="47"/>
      <c r="E67" s="47"/>
    </row>
    <row r="68" spans="2:19" x14ac:dyDescent="0.35">
      <c r="D68" s="140" t="s">
        <v>216</v>
      </c>
      <c r="E68" s="140"/>
    </row>
    <row r="69" spans="2:19" x14ac:dyDescent="0.35">
      <c r="D69" s="133" t="s">
        <v>217</v>
      </c>
      <c r="E69" s="133"/>
    </row>
  </sheetData>
  <mergeCells count="6">
    <mergeCell ref="D69:E69"/>
    <mergeCell ref="B9:S9"/>
    <mergeCell ref="B10:S10"/>
    <mergeCell ref="I11:N11"/>
    <mergeCell ref="P11:S11"/>
    <mergeCell ref="D68:E68"/>
  </mergeCells>
  <conditionalFormatting sqref="D34:D40">
    <cfRule type="duplicateValues" dxfId="893" priority="120"/>
    <cfRule type="duplicateValues" dxfId="892" priority="121"/>
  </conditionalFormatting>
  <conditionalFormatting sqref="C34:C40">
    <cfRule type="duplicateValues" dxfId="891" priority="122"/>
  </conditionalFormatting>
  <conditionalFormatting sqref="E34:E40">
    <cfRule type="duplicateValues" dxfId="890" priority="123"/>
  </conditionalFormatting>
  <conditionalFormatting sqref="G17">
    <cfRule type="duplicateValues" dxfId="889" priority="119"/>
  </conditionalFormatting>
  <conditionalFormatting sqref="G17">
    <cfRule type="duplicateValues" dxfId="888" priority="118"/>
  </conditionalFormatting>
  <conditionalFormatting sqref="G17">
    <cfRule type="duplicateValues" dxfId="887" priority="117"/>
  </conditionalFormatting>
  <conditionalFormatting sqref="G18">
    <cfRule type="duplicateValues" dxfId="886" priority="116"/>
  </conditionalFormatting>
  <conditionalFormatting sqref="G18">
    <cfRule type="duplicateValues" dxfId="885" priority="115"/>
  </conditionalFormatting>
  <conditionalFormatting sqref="G18">
    <cfRule type="duplicateValues" dxfId="884" priority="114"/>
  </conditionalFormatting>
  <conditionalFormatting sqref="G19">
    <cfRule type="duplicateValues" dxfId="883" priority="113"/>
  </conditionalFormatting>
  <conditionalFormatting sqref="G19">
    <cfRule type="duplicateValues" dxfId="882" priority="112"/>
  </conditionalFormatting>
  <conditionalFormatting sqref="G19">
    <cfRule type="duplicateValues" dxfId="881" priority="111"/>
  </conditionalFormatting>
  <conditionalFormatting sqref="G20">
    <cfRule type="duplicateValues" dxfId="880" priority="110"/>
  </conditionalFormatting>
  <conditionalFormatting sqref="G20">
    <cfRule type="duplicateValues" dxfId="879" priority="109"/>
  </conditionalFormatting>
  <conditionalFormatting sqref="G20">
    <cfRule type="duplicateValues" dxfId="878" priority="108"/>
  </conditionalFormatting>
  <conditionalFormatting sqref="G23">
    <cfRule type="duplicateValues" dxfId="877" priority="107"/>
  </conditionalFormatting>
  <conditionalFormatting sqref="G23">
    <cfRule type="duplicateValues" dxfId="876" priority="106"/>
  </conditionalFormatting>
  <conditionalFormatting sqref="G23">
    <cfRule type="duplicateValues" dxfId="875" priority="105"/>
  </conditionalFormatting>
  <conditionalFormatting sqref="G24">
    <cfRule type="duplicateValues" dxfId="874" priority="104"/>
  </conditionalFormatting>
  <conditionalFormatting sqref="G24">
    <cfRule type="duplicateValues" dxfId="873" priority="103"/>
  </conditionalFormatting>
  <conditionalFormatting sqref="G24">
    <cfRule type="duplicateValues" dxfId="872" priority="102"/>
  </conditionalFormatting>
  <conditionalFormatting sqref="G25">
    <cfRule type="duplicateValues" dxfId="871" priority="101"/>
  </conditionalFormatting>
  <conditionalFormatting sqref="G25">
    <cfRule type="duplicateValues" dxfId="870" priority="100"/>
  </conditionalFormatting>
  <conditionalFormatting sqref="G25">
    <cfRule type="duplicateValues" dxfId="869" priority="99"/>
  </conditionalFormatting>
  <conditionalFormatting sqref="G41">
    <cfRule type="duplicateValues" dxfId="868" priority="98"/>
  </conditionalFormatting>
  <conditionalFormatting sqref="G41">
    <cfRule type="duplicateValues" dxfId="867" priority="97"/>
  </conditionalFormatting>
  <conditionalFormatting sqref="G41">
    <cfRule type="duplicateValues" dxfId="866" priority="96"/>
  </conditionalFormatting>
  <conditionalFormatting sqref="G42">
    <cfRule type="duplicateValues" dxfId="865" priority="95"/>
  </conditionalFormatting>
  <conditionalFormatting sqref="G42">
    <cfRule type="duplicateValues" dxfId="864" priority="94"/>
  </conditionalFormatting>
  <conditionalFormatting sqref="G42">
    <cfRule type="duplicateValues" dxfId="863" priority="93"/>
  </conditionalFormatting>
  <conditionalFormatting sqref="G43">
    <cfRule type="duplicateValues" dxfId="862" priority="92"/>
  </conditionalFormatting>
  <conditionalFormatting sqref="G43">
    <cfRule type="duplicateValues" dxfId="861" priority="91"/>
  </conditionalFormatting>
  <conditionalFormatting sqref="G43">
    <cfRule type="duplicateValues" dxfId="860" priority="90"/>
  </conditionalFormatting>
  <conditionalFormatting sqref="G44">
    <cfRule type="duplicateValues" dxfId="859" priority="89"/>
  </conditionalFormatting>
  <conditionalFormatting sqref="G44">
    <cfRule type="duplicateValues" dxfId="858" priority="88"/>
  </conditionalFormatting>
  <conditionalFormatting sqref="G44">
    <cfRule type="duplicateValues" dxfId="857" priority="87"/>
  </conditionalFormatting>
  <conditionalFormatting sqref="G45">
    <cfRule type="duplicateValues" dxfId="856" priority="86"/>
  </conditionalFormatting>
  <conditionalFormatting sqref="G45">
    <cfRule type="duplicateValues" dxfId="855" priority="85"/>
  </conditionalFormatting>
  <conditionalFormatting sqref="G45">
    <cfRule type="duplicateValues" dxfId="854" priority="84"/>
  </conditionalFormatting>
  <conditionalFormatting sqref="G34">
    <cfRule type="duplicateValues" dxfId="853" priority="83"/>
  </conditionalFormatting>
  <conditionalFormatting sqref="G34">
    <cfRule type="duplicateValues" dxfId="852" priority="82"/>
  </conditionalFormatting>
  <conditionalFormatting sqref="G34">
    <cfRule type="duplicateValues" dxfId="851" priority="81"/>
  </conditionalFormatting>
  <conditionalFormatting sqref="G35">
    <cfRule type="duplicateValues" dxfId="850" priority="80"/>
  </conditionalFormatting>
  <conditionalFormatting sqref="G35">
    <cfRule type="duplicateValues" dxfId="849" priority="79"/>
  </conditionalFormatting>
  <conditionalFormatting sqref="G35">
    <cfRule type="duplicateValues" dxfId="848" priority="78"/>
  </conditionalFormatting>
  <conditionalFormatting sqref="G36">
    <cfRule type="duplicateValues" dxfId="847" priority="77"/>
  </conditionalFormatting>
  <conditionalFormatting sqref="G36">
    <cfRule type="duplicateValues" dxfId="846" priority="76"/>
  </conditionalFormatting>
  <conditionalFormatting sqref="G36">
    <cfRule type="duplicateValues" dxfId="845" priority="75"/>
  </conditionalFormatting>
  <conditionalFormatting sqref="G37">
    <cfRule type="duplicateValues" dxfId="844" priority="74"/>
  </conditionalFormatting>
  <conditionalFormatting sqref="G37">
    <cfRule type="duplicateValues" dxfId="843" priority="73"/>
  </conditionalFormatting>
  <conditionalFormatting sqref="G37">
    <cfRule type="duplicateValues" dxfId="842" priority="72"/>
  </conditionalFormatting>
  <conditionalFormatting sqref="G38">
    <cfRule type="duplicateValues" dxfId="841" priority="71"/>
  </conditionalFormatting>
  <conditionalFormatting sqref="G38">
    <cfRule type="duplicateValues" dxfId="840" priority="70"/>
  </conditionalFormatting>
  <conditionalFormatting sqref="G38">
    <cfRule type="duplicateValues" dxfId="839" priority="69"/>
  </conditionalFormatting>
  <conditionalFormatting sqref="G39">
    <cfRule type="duplicateValues" dxfId="838" priority="68"/>
  </conditionalFormatting>
  <conditionalFormatting sqref="G39">
    <cfRule type="duplicateValues" dxfId="837" priority="67"/>
  </conditionalFormatting>
  <conditionalFormatting sqref="G39">
    <cfRule type="duplicateValues" dxfId="836" priority="66"/>
  </conditionalFormatting>
  <conditionalFormatting sqref="G40">
    <cfRule type="duplicateValues" dxfId="835" priority="65"/>
  </conditionalFormatting>
  <conditionalFormatting sqref="G40">
    <cfRule type="duplicateValues" dxfId="834" priority="64"/>
  </conditionalFormatting>
  <conditionalFormatting sqref="G40">
    <cfRule type="duplicateValues" dxfId="833" priority="63"/>
  </conditionalFormatting>
  <conditionalFormatting sqref="D53:D55">
    <cfRule type="duplicateValues" dxfId="832" priority="58"/>
    <cfRule type="duplicateValues" dxfId="831" priority="59"/>
  </conditionalFormatting>
  <conditionalFormatting sqref="D53:D55">
    <cfRule type="duplicateValues" dxfId="830" priority="55"/>
    <cfRule type="duplicateValues" dxfId="829" priority="56"/>
    <cfRule type="duplicateValues" dxfId="828" priority="57"/>
  </conditionalFormatting>
  <conditionalFormatting sqref="G53:G55">
    <cfRule type="duplicateValues" dxfId="827" priority="54"/>
  </conditionalFormatting>
  <conditionalFormatting sqref="E53 G53:G55">
    <cfRule type="duplicateValues" dxfId="826" priority="60"/>
  </conditionalFormatting>
  <conditionalFormatting sqref="E55 G53:G55 E53">
    <cfRule type="duplicateValues" dxfId="825" priority="61"/>
  </conditionalFormatting>
  <conditionalFormatting sqref="E55 E53">
    <cfRule type="duplicateValues" dxfId="824" priority="62"/>
  </conditionalFormatting>
  <conditionalFormatting sqref="D41:D52">
    <cfRule type="duplicateValues" dxfId="823" priority="124"/>
    <cfRule type="duplicateValues" dxfId="822" priority="125"/>
  </conditionalFormatting>
  <conditionalFormatting sqref="G46:G52">
    <cfRule type="duplicateValues" dxfId="821" priority="126"/>
  </conditionalFormatting>
  <conditionalFormatting sqref="E41:E52">
    <cfRule type="duplicateValues" dxfId="820" priority="127"/>
  </conditionalFormatting>
  <conditionalFormatting sqref="G33">
    <cfRule type="duplicateValues" dxfId="819" priority="51"/>
  </conditionalFormatting>
  <conditionalFormatting sqref="G33">
    <cfRule type="duplicateValues" dxfId="818" priority="52"/>
  </conditionalFormatting>
  <conditionalFormatting sqref="G33">
    <cfRule type="duplicateValues" dxfId="817" priority="53"/>
  </conditionalFormatting>
  <conditionalFormatting sqref="G26">
    <cfRule type="duplicateValues" dxfId="816" priority="48"/>
  </conditionalFormatting>
  <conditionalFormatting sqref="G26">
    <cfRule type="duplicateValues" dxfId="815" priority="49"/>
  </conditionalFormatting>
  <conditionalFormatting sqref="G26">
    <cfRule type="duplicateValues" dxfId="814" priority="50"/>
  </conditionalFormatting>
  <conditionalFormatting sqref="G27">
    <cfRule type="duplicateValues" dxfId="813" priority="45"/>
  </conditionalFormatting>
  <conditionalFormatting sqref="G27">
    <cfRule type="duplicateValues" dxfId="812" priority="46"/>
  </conditionalFormatting>
  <conditionalFormatting sqref="G27">
    <cfRule type="duplicateValues" dxfId="811" priority="47"/>
  </conditionalFormatting>
  <conditionalFormatting sqref="G28">
    <cfRule type="duplicateValues" dxfId="810" priority="42"/>
  </conditionalFormatting>
  <conditionalFormatting sqref="G28">
    <cfRule type="duplicateValues" dxfId="809" priority="43"/>
  </conditionalFormatting>
  <conditionalFormatting sqref="G28">
    <cfRule type="duplicateValues" dxfId="808" priority="44"/>
  </conditionalFormatting>
  <conditionalFormatting sqref="G29">
    <cfRule type="duplicateValues" dxfId="807" priority="39"/>
  </conditionalFormatting>
  <conditionalFormatting sqref="G29">
    <cfRule type="duplicateValues" dxfId="806" priority="40"/>
  </conditionalFormatting>
  <conditionalFormatting sqref="G29">
    <cfRule type="duplicateValues" dxfId="805" priority="41"/>
  </conditionalFormatting>
  <conditionalFormatting sqref="G30">
    <cfRule type="duplicateValues" dxfId="804" priority="36"/>
  </conditionalFormatting>
  <conditionalFormatting sqref="G30">
    <cfRule type="duplicateValues" dxfId="803" priority="37"/>
  </conditionalFormatting>
  <conditionalFormatting sqref="G30">
    <cfRule type="duplicateValues" dxfId="802" priority="38"/>
  </conditionalFormatting>
  <conditionalFormatting sqref="G31">
    <cfRule type="duplicateValues" dxfId="801" priority="33"/>
  </conditionalFormatting>
  <conditionalFormatting sqref="G31">
    <cfRule type="duplicateValues" dxfId="800" priority="34"/>
  </conditionalFormatting>
  <conditionalFormatting sqref="G31">
    <cfRule type="duplicateValues" dxfId="799" priority="35"/>
  </conditionalFormatting>
  <conditionalFormatting sqref="G32">
    <cfRule type="duplicateValues" dxfId="798" priority="30"/>
  </conditionalFormatting>
  <conditionalFormatting sqref="G32">
    <cfRule type="duplicateValues" dxfId="797" priority="31"/>
  </conditionalFormatting>
  <conditionalFormatting sqref="G32">
    <cfRule type="duplicateValues" dxfId="796" priority="32"/>
  </conditionalFormatting>
  <conditionalFormatting sqref="D56">
    <cfRule type="duplicateValues" dxfId="795" priority="28"/>
    <cfRule type="duplicateValues" dxfId="794" priority="29"/>
  </conditionalFormatting>
  <conditionalFormatting sqref="D56">
    <cfRule type="duplicateValues" dxfId="793" priority="25"/>
    <cfRule type="duplicateValues" dxfId="792" priority="26"/>
    <cfRule type="duplicateValues" dxfId="791" priority="27"/>
  </conditionalFormatting>
  <conditionalFormatting sqref="E56">
    <cfRule type="duplicateValues" dxfId="790" priority="22"/>
  </conditionalFormatting>
  <conditionalFormatting sqref="E56">
    <cfRule type="duplicateValues" dxfId="789" priority="23"/>
  </conditionalFormatting>
  <conditionalFormatting sqref="E56">
    <cfRule type="duplicateValues" dxfId="788" priority="24"/>
  </conditionalFormatting>
  <conditionalFormatting sqref="G56">
    <cfRule type="duplicateValues" dxfId="787" priority="19"/>
  </conditionalFormatting>
  <conditionalFormatting sqref="G56">
    <cfRule type="duplicateValues" dxfId="786" priority="20"/>
  </conditionalFormatting>
  <conditionalFormatting sqref="G56">
    <cfRule type="duplicateValues" dxfId="785" priority="21"/>
  </conditionalFormatting>
  <conditionalFormatting sqref="D57:D58 D63">
    <cfRule type="duplicateValues" dxfId="784" priority="12"/>
    <cfRule type="duplicateValues" dxfId="783" priority="13"/>
  </conditionalFormatting>
  <conditionalFormatting sqref="D57:D58 D63">
    <cfRule type="duplicateValues" dxfId="782" priority="14"/>
    <cfRule type="duplicateValues" dxfId="781" priority="15"/>
    <cfRule type="duplicateValues" dxfId="780" priority="16"/>
  </conditionalFormatting>
  <conditionalFormatting sqref="E57:E58 E63">
    <cfRule type="duplicateValues" dxfId="779" priority="17"/>
  </conditionalFormatting>
  <conditionalFormatting sqref="G57:G58 G63">
    <cfRule type="duplicateValues" dxfId="778" priority="18"/>
  </conditionalFormatting>
  <conditionalFormatting sqref="D59:D62">
    <cfRule type="duplicateValues" dxfId="777" priority="10"/>
    <cfRule type="duplicateValues" dxfId="776" priority="11"/>
  </conditionalFormatting>
  <conditionalFormatting sqref="D59:D62">
    <cfRule type="duplicateValues" dxfId="775" priority="7"/>
    <cfRule type="duplicateValues" dxfId="774" priority="8"/>
    <cfRule type="duplicateValues" dxfId="773" priority="9"/>
  </conditionalFormatting>
  <conditionalFormatting sqref="G59:G62">
    <cfRule type="duplicateValues" dxfId="772" priority="4"/>
  </conditionalFormatting>
  <conditionalFormatting sqref="G59:G62">
    <cfRule type="duplicateValues" dxfId="771" priority="5"/>
  </conditionalFormatting>
  <conditionalFormatting sqref="G59:G62">
    <cfRule type="duplicateValues" dxfId="770" priority="6"/>
  </conditionalFormatting>
  <conditionalFormatting sqref="E59:E62">
    <cfRule type="duplicateValues" dxfId="769" priority="1"/>
  </conditionalFormatting>
  <conditionalFormatting sqref="E59:E62">
    <cfRule type="duplicateValues" dxfId="768" priority="2"/>
  </conditionalFormatting>
  <conditionalFormatting sqref="E59:E62">
    <cfRule type="duplicateValues" dxfId="767" priority="3"/>
  </conditionalFormatting>
  <pageMargins left="0.70866141732283472" right="0.70866141732283472" top="0.74803149606299213" bottom="0.74803149606299213" header="0.31496062992125984" footer="0.31496062992125984"/>
  <pageSetup paperSize="5" scale="32" orientation="landscape" r:id="rId1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T70"/>
  <sheetViews>
    <sheetView view="pageBreakPreview" topLeftCell="D37" zoomScale="60" zoomScaleNormal="50" workbookViewId="0">
      <selection activeCell="P65" sqref="P65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46" customWidth="1"/>
    <col min="4" max="4" width="22.7109375" style="61" customWidth="1"/>
    <col min="5" max="5" width="38.5703125" style="51" bestFit="1" customWidth="1"/>
    <col min="6" max="6" width="51.42578125" style="46" bestFit="1" customWidth="1"/>
    <col min="7" max="7" width="27.140625" style="46" bestFit="1" customWidth="1"/>
    <col min="8" max="8" width="23.140625" style="48" customWidth="1"/>
    <col min="9" max="9" width="21" style="48" customWidth="1"/>
    <col min="10" max="10" width="21.85546875" style="48" customWidth="1"/>
    <col min="11" max="11" width="20.28515625" style="48" customWidth="1"/>
    <col min="12" max="12" width="18.28515625" style="48" customWidth="1"/>
    <col min="13" max="13" width="23.28515625" style="48" customWidth="1"/>
    <col min="14" max="14" width="30.28515625" style="49" bestFit="1" customWidth="1"/>
    <col min="15" max="15" width="28.140625" style="48" bestFit="1" customWidth="1"/>
    <col min="16" max="16" width="20.7109375" style="1" customWidth="1"/>
    <col min="17" max="17" width="20.5703125" style="1" customWidth="1"/>
    <col min="18" max="18" width="18.7109375" style="1" customWidth="1"/>
    <col min="19" max="19" width="25.28515625" style="1" bestFit="1" customWidth="1"/>
    <col min="20" max="16384" width="11.42578125" style="1"/>
  </cols>
  <sheetData>
    <row r="9" spans="2:19" ht="36" x14ac:dyDescent="0.55000000000000004"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2:19" ht="36" x14ac:dyDescent="0.55000000000000004">
      <c r="B10" s="136" t="s">
        <v>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2:19" ht="61.5" x14ac:dyDescent="0.9">
      <c r="C11" s="2" t="s">
        <v>250</v>
      </c>
      <c r="D11" s="3"/>
      <c r="E11" s="3"/>
      <c r="F11" s="3"/>
      <c r="G11" s="3"/>
      <c r="H11" s="3"/>
      <c r="I11" s="137" t="s">
        <v>2</v>
      </c>
      <c r="J11" s="137"/>
      <c r="K11" s="137"/>
      <c r="L11" s="137"/>
      <c r="M11" s="137"/>
      <c r="N11" s="138"/>
      <c r="O11" s="4"/>
      <c r="P11" s="139" t="s">
        <v>3</v>
      </c>
      <c r="Q11" s="139"/>
      <c r="R11" s="139"/>
      <c r="S11" s="139"/>
    </row>
    <row r="12" spans="2:19" ht="69.75" x14ac:dyDescent="0.35">
      <c r="B12" s="5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20" customFormat="1" x14ac:dyDescent="0.35">
      <c r="B13" s="11">
        <v>1</v>
      </c>
      <c r="C13" s="12" t="s">
        <v>21</v>
      </c>
      <c r="D13" s="13" t="s">
        <v>22</v>
      </c>
      <c r="E13" s="14" t="s">
        <v>23</v>
      </c>
      <c r="F13" s="15" t="s">
        <v>24</v>
      </c>
      <c r="G13" s="16" t="s">
        <v>255</v>
      </c>
      <c r="H13" s="17">
        <v>35000</v>
      </c>
      <c r="I13" s="18">
        <v>25</v>
      </c>
      <c r="J13" s="18">
        <f t="shared" ref="J13:J22" si="0">+H13*3.04%</f>
        <v>1064</v>
      </c>
      <c r="K13" s="18">
        <f t="shared" ref="K13:K22" si="1">+H13*2.87%</f>
        <v>1004.5</v>
      </c>
      <c r="L13" s="18">
        <v>0</v>
      </c>
      <c r="M13" s="18">
        <v>1190.1199999999999</v>
      </c>
      <c r="N13" s="18">
        <f t="shared" ref="N13:N15" si="2">+I13+J13+K13+L13+M13</f>
        <v>3283.62</v>
      </c>
      <c r="O13" s="18">
        <f t="shared" ref="O13:O17" si="3">+H13-N13</f>
        <v>31716.38</v>
      </c>
      <c r="P13" s="19">
        <f t="shared" ref="P13:P15" si="4">+H13*7.09%</f>
        <v>2481.5</v>
      </c>
      <c r="Q13" s="19">
        <f t="shared" ref="Q13:Q15" si="5">+H13*7.1%</f>
        <v>2485</v>
      </c>
      <c r="R13" s="19">
        <f t="shared" ref="R13:R15" si="6">+H13*1.1%</f>
        <v>385.00000000000006</v>
      </c>
      <c r="S13" s="19">
        <f t="shared" ref="S13:S32" si="7">+P13+Q13+R13</f>
        <v>5351.5</v>
      </c>
    </row>
    <row r="14" spans="2:19" s="20" customFormat="1" x14ac:dyDescent="0.35">
      <c r="B14" s="11">
        <f>+B13+1</f>
        <v>2</v>
      </c>
      <c r="C14" s="12" t="s">
        <v>26</v>
      </c>
      <c r="D14" s="13" t="s">
        <v>27</v>
      </c>
      <c r="E14" s="13" t="s">
        <v>28</v>
      </c>
      <c r="F14" s="15" t="s">
        <v>24</v>
      </c>
      <c r="G14" s="16" t="s">
        <v>256</v>
      </c>
      <c r="H14" s="17">
        <v>35000</v>
      </c>
      <c r="I14" s="18">
        <v>25</v>
      </c>
      <c r="J14" s="18">
        <f t="shared" si="0"/>
        <v>1064</v>
      </c>
      <c r="K14" s="18">
        <f t="shared" si="1"/>
        <v>1004.5</v>
      </c>
      <c r="L14" s="18">
        <v>0</v>
      </c>
      <c r="M14" s="18">
        <v>0</v>
      </c>
      <c r="N14" s="18">
        <f t="shared" si="2"/>
        <v>2093.5</v>
      </c>
      <c r="O14" s="18">
        <f t="shared" si="3"/>
        <v>32906.5</v>
      </c>
      <c r="P14" s="19">
        <f t="shared" si="4"/>
        <v>2481.5</v>
      </c>
      <c r="Q14" s="19">
        <f t="shared" si="5"/>
        <v>2485</v>
      </c>
      <c r="R14" s="19">
        <f t="shared" si="6"/>
        <v>385.00000000000006</v>
      </c>
      <c r="S14" s="19">
        <f t="shared" si="7"/>
        <v>5351.5</v>
      </c>
    </row>
    <row r="15" spans="2:19" s="20" customFormat="1" x14ac:dyDescent="0.35">
      <c r="B15" s="11">
        <f t="shared" ref="B15:B63" si="8">+B14+1</f>
        <v>3</v>
      </c>
      <c r="C15" s="12" t="s">
        <v>30</v>
      </c>
      <c r="D15" s="13" t="s">
        <v>31</v>
      </c>
      <c r="E15" s="14" t="s">
        <v>32</v>
      </c>
      <c r="F15" s="15" t="s">
        <v>24</v>
      </c>
      <c r="G15" s="16" t="s">
        <v>257</v>
      </c>
      <c r="H15" s="17">
        <v>35000</v>
      </c>
      <c r="I15" s="18">
        <v>25</v>
      </c>
      <c r="J15" s="18">
        <f t="shared" si="0"/>
        <v>1064</v>
      </c>
      <c r="K15" s="18">
        <f t="shared" si="1"/>
        <v>1004.5</v>
      </c>
      <c r="L15" s="18">
        <v>0</v>
      </c>
      <c r="M15" s="18">
        <v>0</v>
      </c>
      <c r="N15" s="18">
        <f t="shared" si="2"/>
        <v>2093.5</v>
      </c>
      <c r="O15" s="18">
        <f t="shared" si="3"/>
        <v>32906.5</v>
      </c>
      <c r="P15" s="19">
        <f t="shared" si="4"/>
        <v>2481.5</v>
      </c>
      <c r="Q15" s="19">
        <f t="shared" si="5"/>
        <v>2485</v>
      </c>
      <c r="R15" s="19">
        <f t="shared" si="6"/>
        <v>385.00000000000006</v>
      </c>
      <c r="S15" s="19">
        <f t="shared" si="7"/>
        <v>5351.5</v>
      </c>
    </row>
    <row r="16" spans="2:19" s="24" customFormat="1" x14ac:dyDescent="0.35">
      <c r="B16" s="11">
        <f t="shared" si="8"/>
        <v>4</v>
      </c>
      <c r="C16" s="15" t="s">
        <v>34</v>
      </c>
      <c r="D16" s="21" t="s">
        <v>35</v>
      </c>
      <c r="E16" s="22" t="s">
        <v>36</v>
      </c>
      <c r="F16" s="23" t="s">
        <v>37</v>
      </c>
      <c r="G16" s="12" t="s">
        <v>258</v>
      </c>
      <c r="H16" s="17">
        <v>15000</v>
      </c>
      <c r="I16" s="18">
        <v>25</v>
      </c>
      <c r="J16" s="18">
        <f t="shared" si="0"/>
        <v>456</v>
      </c>
      <c r="K16" s="18">
        <f t="shared" si="1"/>
        <v>430.5</v>
      </c>
      <c r="L16" s="18">
        <v>0</v>
      </c>
      <c r="M16" s="18">
        <v>0</v>
      </c>
      <c r="N16" s="18">
        <f>+I16+J16+K16+L16+M16</f>
        <v>911.5</v>
      </c>
      <c r="O16" s="18">
        <f t="shared" si="3"/>
        <v>14088.5</v>
      </c>
      <c r="P16" s="19">
        <f>+H16*7.09%</f>
        <v>1063.5</v>
      </c>
      <c r="Q16" s="19">
        <f>+H16*7.1%</f>
        <v>1065</v>
      </c>
      <c r="R16" s="19">
        <f>+H16*1.1%</f>
        <v>165.00000000000003</v>
      </c>
      <c r="S16" s="19">
        <f t="shared" si="7"/>
        <v>2293.5</v>
      </c>
    </row>
    <row r="17" spans="2:19" s="24" customFormat="1" x14ac:dyDescent="0.35">
      <c r="B17" s="11">
        <f t="shared" si="8"/>
        <v>5</v>
      </c>
      <c r="C17" s="12" t="s">
        <v>39</v>
      </c>
      <c r="D17" s="22" t="s">
        <v>40</v>
      </c>
      <c r="E17" s="22" t="s">
        <v>41</v>
      </c>
      <c r="F17" s="15" t="s">
        <v>24</v>
      </c>
      <c r="G17" s="16" t="s">
        <v>42</v>
      </c>
      <c r="H17" s="17">
        <v>35000</v>
      </c>
      <c r="I17" s="18">
        <v>25</v>
      </c>
      <c r="J17" s="18">
        <f t="shared" si="0"/>
        <v>1064</v>
      </c>
      <c r="K17" s="18">
        <f t="shared" si="1"/>
        <v>1004.5</v>
      </c>
      <c r="L17" s="18">
        <v>0</v>
      </c>
      <c r="M17" s="18">
        <v>1190.1199999999999</v>
      </c>
      <c r="N17" s="18">
        <f t="shared" ref="N17:N40" si="9">+I17+J17+K17+L17+M17</f>
        <v>3283.62</v>
      </c>
      <c r="O17" s="18">
        <f t="shared" si="3"/>
        <v>31716.38</v>
      </c>
      <c r="P17" s="19">
        <f t="shared" ref="P17:P22" si="10">+H17*7.09%</f>
        <v>2481.5</v>
      </c>
      <c r="Q17" s="19">
        <f t="shared" ref="Q17:Q22" si="11">+H17*7.1%</f>
        <v>2485</v>
      </c>
      <c r="R17" s="19">
        <f t="shared" ref="R17:R22" si="12">+H17*1.1%</f>
        <v>385.00000000000006</v>
      </c>
      <c r="S17" s="19">
        <f t="shared" si="7"/>
        <v>5351.5</v>
      </c>
    </row>
    <row r="18" spans="2:19" s="24" customFormat="1" x14ac:dyDescent="0.35">
      <c r="B18" s="15">
        <f t="shared" si="8"/>
        <v>6</v>
      </c>
      <c r="C18" s="12" t="s">
        <v>43</v>
      </c>
      <c r="D18" s="22" t="s">
        <v>44</v>
      </c>
      <c r="E18" s="22" t="s">
        <v>45</v>
      </c>
      <c r="F18" s="15" t="s">
        <v>24</v>
      </c>
      <c r="G18" s="16" t="s">
        <v>46</v>
      </c>
      <c r="H18" s="17">
        <v>35000</v>
      </c>
      <c r="I18" s="18">
        <v>25</v>
      </c>
      <c r="J18" s="18">
        <f t="shared" si="0"/>
        <v>1064</v>
      </c>
      <c r="K18" s="18">
        <f t="shared" si="1"/>
        <v>1004.5</v>
      </c>
      <c r="L18" s="18">
        <v>0</v>
      </c>
      <c r="M18" s="18">
        <v>0</v>
      </c>
      <c r="N18" s="18">
        <f t="shared" si="9"/>
        <v>2093.5</v>
      </c>
      <c r="O18" s="18">
        <f>+H18-N18</f>
        <v>32906.5</v>
      </c>
      <c r="P18" s="19">
        <f t="shared" si="10"/>
        <v>2481.5</v>
      </c>
      <c r="Q18" s="19">
        <f t="shared" si="11"/>
        <v>2485</v>
      </c>
      <c r="R18" s="19">
        <f t="shared" si="12"/>
        <v>385.00000000000006</v>
      </c>
      <c r="S18" s="19">
        <f t="shared" si="7"/>
        <v>5351.5</v>
      </c>
    </row>
    <row r="19" spans="2:19" s="24" customFormat="1" x14ac:dyDescent="0.35">
      <c r="B19" s="15">
        <f t="shared" si="8"/>
        <v>7</v>
      </c>
      <c r="C19" s="12" t="s">
        <v>47</v>
      </c>
      <c r="D19" s="22" t="s">
        <v>48</v>
      </c>
      <c r="E19" s="22" t="s">
        <v>49</v>
      </c>
      <c r="F19" s="25" t="s">
        <v>50</v>
      </c>
      <c r="G19" s="16" t="s">
        <v>51</v>
      </c>
      <c r="H19" s="26">
        <v>15000</v>
      </c>
      <c r="I19" s="18">
        <v>25</v>
      </c>
      <c r="J19" s="18">
        <f t="shared" si="0"/>
        <v>456</v>
      </c>
      <c r="K19" s="18">
        <f t="shared" si="1"/>
        <v>430.5</v>
      </c>
      <c r="L19" s="18">
        <v>0</v>
      </c>
      <c r="M19" s="18">
        <v>0</v>
      </c>
      <c r="N19" s="18">
        <f t="shared" si="9"/>
        <v>911.5</v>
      </c>
      <c r="O19" s="18">
        <f t="shared" ref="O19:O22" si="13">+H19-N19</f>
        <v>14088.5</v>
      </c>
      <c r="P19" s="19">
        <f t="shared" si="10"/>
        <v>1063.5</v>
      </c>
      <c r="Q19" s="19">
        <f t="shared" si="11"/>
        <v>1065</v>
      </c>
      <c r="R19" s="19">
        <f t="shared" si="12"/>
        <v>165.00000000000003</v>
      </c>
      <c r="S19" s="19">
        <f t="shared" si="7"/>
        <v>2293.5</v>
      </c>
    </row>
    <row r="20" spans="2:19" s="24" customFormat="1" x14ac:dyDescent="0.35">
      <c r="B20" s="15">
        <f t="shared" si="8"/>
        <v>8</v>
      </c>
      <c r="C20" s="12" t="s">
        <v>52</v>
      </c>
      <c r="D20" s="22" t="s">
        <v>53</v>
      </c>
      <c r="E20" s="22" t="s">
        <v>54</v>
      </c>
      <c r="F20" s="25" t="s">
        <v>50</v>
      </c>
      <c r="G20" s="16" t="s">
        <v>55</v>
      </c>
      <c r="H20" s="26">
        <v>15000</v>
      </c>
      <c r="I20" s="18">
        <v>25</v>
      </c>
      <c r="J20" s="18">
        <f t="shared" si="0"/>
        <v>456</v>
      </c>
      <c r="K20" s="18">
        <f t="shared" si="1"/>
        <v>430.5</v>
      </c>
      <c r="L20" s="18">
        <v>0</v>
      </c>
      <c r="M20" s="18">
        <v>0</v>
      </c>
      <c r="N20" s="18">
        <f t="shared" si="9"/>
        <v>911.5</v>
      </c>
      <c r="O20" s="18">
        <f t="shared" si="13"/>
        <v>14088.5</v>
      </c>
      <c r="P20" s="19">
        <f t="shared" si="10"/>
        <v>1063.5</v>
      </c>
      <c r="Q20" s="19">
        <f t="shared" si="11"/>
        <v>1065</v>
      </c>
      <c r="R20" s="19">
        <f t="shared" si="12"/>
        <v>165.00000000000003</v>
      </c>
      <c r="S20" s="19">
        <f t="shared" si="7"/>
        <v>2293.5</v>
      </c>
    </row>
    <row r="21" spans="2:19" s="24" customFormat="1" x14ac:dyDescent="0.35">
      <c r="B21" s="15">
        <f t="shared" si="8"/>
        <v>9</v>
      </c>
      <c r="C21" s="12" t="s">
        <v>56</v>
      </c>
      <c r="D21" s="22" t="s">
        <v>57</v>
      </c>
      <c r="E21" s="22" t="s">
        <v>58</v>
      </c>
      <c r="F21" s="12" t="s">
        <v>59</v>
      </c>
      <c r="G21" s="16" t="s">
        <v>60</v>
      </c>
      <c r="H21" s="26">
        <v>90000</v>
      </c>
      <c r="I21" s="26">
        <v>25</v>
      </c>
      <c r="J21" s="18">
        <f t="shared" si="0"/>
        <v>2736</v>
      </c>
      <c r="K21" s="18">
        <f t="shared" si="1"/>
        <v>2583</v>
      </c>
      <c r="L21" s="26">
        <v>9753.19</v>
      </c>
      <c r="M21" s="26">
        <v>0</v>
      </c>
      <c r="N21" s="18">
        <f t="shared" si="9"/>
        <v>15097.19</v>
      </c>
      <c r="O21" s="26">
        <f t="shared" si="13"/>
        <v>74902.81</v>
      </c>
      <c r="P21" s="27">
        <f t="shared" si="10"/>
        <v>6381</v>
      </c>
      <c r="Q21" s="27">
        <f t="shared" si="11"/>
        <v>6389.9999999999991</v>
      </c>
      <c r="R21" s="27">
        <v>593.21</v>
      </c>
      <c r="S21" s="19">
        <f t="shared" si="7"/>
        <v>13364.21</v>
      </c>
    </row>
    <row r="22" spans="2:19" s="24" customFormat="1" x14ac:dyDescent="0.35">
      <c r="B22" s="15">
        <f t="shared" si="8"/>
        <v>10</v>
      </c>
      <c r="C22" s="12" t="s">
        <v>61</v>
      </c>
      <c r="D22" s="22" t="s">
        <v>62</v>
      </c>
      <c r="E22" s="22" t="s">
        <v>63</v>
      </c>
      <c r="F22" s="12" t="s">
        <v>64</v>
      </c>
      <c r="G22" s="16" t="s">
        <v>65</v>
      </c>
      <c r="H22" s="28">
        <v>35000</v>
      </c>
      <c r="I22" s="26">
        <v>25</v>
      </c>
      <c r="J22" s="18">
        <f t="shared" si="0"/>
        <v>1064</v>
      </c>
      <c r="K22" s="18">
        <f t="shared" si="1"/>
        <v>1004.5</v>
      </c>
      <c r="L22" s="18">
        <v>0</v>
      </c>
      <c r="M22" s="18">
        <v>0</v>
      </c>
      <c r="N22" s="18">
        <f t="shared" si="9"/>
        <v>2093.5</v>
      </c>
      <c r="O22" s="18">
        <f t="shared" si="13"/>
        <v>32906.5</v>
      </c>
      <c r="P22" s="19">
        <f t="shared" si="10"/>
        <v>2481.5</v>
      </c>
      <c r="Q22" s="19">
        <f t="shared" si="11"/>
        <v>2485</v>
      </c>
      <c r="R22" s="19">
        <f t="shared" si="12"/>
        <v>385.00000000000006</v>
      </c>
      <c r="S22" s="19">
        <f t="shared" si="7"/>
        <v>5351.5</v>
      </c>
    </row>
    <row r="23" spans="2:19" s="24" customFormat="1" x14ac:dyDescent="0.35">
      <c r="B23" s="15">
        <f t="shared" si="8"/>
        <v>11</v>
      </c>
      <c r="C23" s="12" t="s">
        <v>66</v>
      </c>
      <c r="D23" s="22" t="s">
        <v>67</v>
      </c>
      <c r="E23" s="22" t="s">
        <v>68</v>
      </c>
      <c r="F23" s="12" t="s">
        <v>69</v>
      </c>
      <c r="G23" s="16" t="s">
        <v>70</v>
      </c>
      <c r="H23" s="28">
        <v>45000</v>
      </c>
      <c r="I23" s="26">
        <v>25</v>
      </c>
      <c r="J23" s="26">
        <f>+H23*3.04%</f>
        <v>1368</v>
      </c>
      <c r="K23" s="26">
        <f>+H23*2.87%</f>
        <v>1291.5</v>
      </c>
      <c r="L23" s="26">
        <v>1148.33</v>
      </c>
      <c r="M23" s="26">
        <v>0</v>
      </c>
      <c r="N23" s="18">
        <f t="shared" si="9"/>
        <v>3832.83</v>
      </c>
      <c r="O23" s="26">
        <f>+H23-N23</f>
        <v>41167.17</v>
      </c>
      <c r="P23" s="27">
        <f>+H23*7.09%</f>
        <v>3190.5</v>
      </c>
      <c r="Q23" s="27">
        <f>+H23*7.1%</f>
        <v>3194.9999999999995</v>
      </c>
      <c r="R23" s="27">
        <f>+H23*1.1%</f>
        <v>495.00000000000006</v>
      </c>
      <c r="S23" s="19">
        <f t="shared" si="7"/>
        <v>6880.5</v>
      </c>
    </row>
    <row r="24" spans="2:19" s="24" customFormat="1" x14ac:dyDescent="0.35">
      <c r="B24" s="15">
        <f t="shared" si="8"/>
        <v>12</v>
      </c>
      <c r="C24" s="12" t="s">
        <v>71</v>
      </c>
      <c r="D24" s="22" t="s">
        <v>72</v>
      </c>
      <c r="E24" s="22" t="s">
        <v>73</v>
      </c>
      <c r="F24" s="12" t="s">
        <v>74</v>
      </c>
      <c r="G24" s="16" t="s">
        <v>75</v>
      </c>
      <c r="H24" s="28">
        <v>45000</v>
      </c>
      <c r="I24" s="26">
        <v>25</v>
      </c>
      <c r="J24" s="26">
        <f>+H24*3.04%</f>
        <v>1368</v>
      </c>
      <c r="K24" s="26">
        <f>+H24*2.87%</f>
        <v>1291.5</v>
      </c>
      <c r="L24" s="26">
        <v>1148.33</v>
      </c>
      <c r="M24" s="26">
        <v>0</v>
      </c>
      <c r="N24" s="18">
        <f t="shared" si="9"/>
        <v>3832.83</v>
      </c>
      <c r="O24" s="26">
        <f>+H24-N24</f>
        <v>41167.17</v>
      </c>
      <c r="P24" s="27">
        <f>+H24*7.09%</f>
        <v>3190.5</v>
      </c>
      <c r="Q24" s="27">
        <f>+H24*7.1%</f>
        <v>3194.9999999999995</v>
      </c>
      <c r="R24" s="27">
        <f>+H24*1.1%</f>
        <v>495.00000000000006</v>
      </c>
      <c r="S24" s="19">
        <f t="shared" si="7"/>
        <v>6880.5</v>
      </c>
    </row>
    <row r="25" spans="2:19" s="24" customFormat="1" x14ac:dyDescent="0.35">
      <c r="B25" s="15">
        <f t="shared" si="8"/>
        <v>13</v>
      </c>
      <c r="C25" s="12" t="s">
        <v>76</v>
      </c>
      <c r="D25" s="22" t="s">
        <v>77</v>
      </c>
      <c r="E25" s="13" t="s">
        <v>78</v>
      </c>
      <c r="F25" s="12" t="s">
        <v>79</v>
      </c>
      <c r="G25" s="16" t="s">
        <v>80</v>
      </c>
      <c r="H25" s="28">
        <v>9000</v>
      </c>
      <c r="I25" s="18">
        <v>25</v>
      </c>
      <c r="J25" s="18">
        <f>+H25*3.04%</f>
        <v>273.60000000000002</v>
      </c>
      <c r="K25" s="18">
        <f>+H25*2.87%</f>
        <v>258.3</v>
      </c>
      <c r="L25" s="18">
        <v>0</v>
      </c>
      <c r="M25" s="18">
        <v>0</v>
      </c>
      <c r="N25" s="18">
        <f t="shared" si="9"/>
        <v>556.90000000000009</v>
      </c>
      <c r="O25" s="18">
        <f>+H25-N25</f>
        <v>8443.1</v>
      </c>
      <c r="P25" s="19">
        <f>+H25*7.09%</f>
        <v>638.1</v>
      </c>
      <c r="Q25" s="19">
        <f>+H25*7.1%</f>
        <v>638.99999999999989</v>
      </c>
      <c r="R25" s="19">
        <f>+H25*1.1%</f>
        <v>99.000000000000014</v>
      </c>
      <c r="S25" s="19">
        <f t="shared" si="7"/>
        <v>1376.1</v>
      </c>
    </row>
    <row r="26" spans="2:19" s="24" customFormat="1" x14ac:dyDescent="0.35">
      <c r="B26" s="15">
        <f t="shared" si="8"/>
        <v>14</v>
      </c>
      <c r="C26" s="12" t="s">
        <v>81</v>
      </c>
      <c r="D26" s="22" t="s">
        <v>82</v>
      </c>
      <c r="E26" s="22" t="s">
        <v>83</v>
      </c>
      <c r="F26" s="12" t="s">
        <v>24</v>
      </c>
      <c r="G26" s="16" t="s">
        <v>84</v>
      </c>
      <c r="H26" s="28">
        <v>35000</v>
      </c>
      <c r="I26" s="18">
        <v>25</v>
      </c>
      <c r="J26" s="18">
        <f t="shared" ref="J26:J40" si="14">+H26*3.04%</f>
        <v>1064</v>
      </c>
      <c r="K26" s="18">
        <f t="shared" ref="K26:K40" si="15">+H26*2.87%</f>
        <v>1004.5</v>
      </c>
      <c r="L26" s="18">
        <v>0</v>
      </c>
      <c r="M26" s="18">
        <v>0</v>
      </c>
      <c r="N26" s="18">
        <f t="shared" si="9"/>
        <v>2093.5</v>
      </c>
      <c r="O26" s="18">
        <f t="shared" ref="O26:O52" si="16">+H26-N26</f>
        <v>32906.5</v>
      </c>
      <c r="P26" s="19">
        <f t="shared" ref="P26:P52" si="17">+H26*7.09%</f>
        <v>2481.5</v>
      </c>
      <c r="Q26" s="19">
        <f t="shared" ref="Q26:Q52" si="18">+H26*7.1%</f>
        <v>2485</v>
      </c>
      <c r="R26" s="19">
        <f t="shared" ref="R26:R32" si="19">+H26*1.1%</f>
        <v>385.00000000000006</v>
      </c>
      <c r="S26" s="19">
        <f t="shared" si="7"/>
        <v>5351.5</v>
      </c>
    </row>
    <row r="27" spans="2:19" s="24" customFormat="1" x14ac:dyDescent="0.35">
      <c r="B27" s="15">
        <f t="shared" si="8"/>
        <v>15</v>
      </c>
      <c r="C27" s="12" t="s">
        <v>85</v>
      </c>
      <c r="D27" s="22" t="s">
        <v>86</v>
      </c>
      <c r="E27" s="22" t="s">
        <v>87</v>
      </c>
      <c r="F27" s="12" t="s">
        <v>24</v>
      </c>
      <c r="G27" s="16" t="s">
        <v>88</v>
      </c>
      <c r="H27" s="28">
        <v>35000</v>
      </c>
      <c r="I27" s="18">
        <v>25</v>
      </c>
      <c r="J27" s="18">
        <f t="shared" si="14"/>
        <v>1064</v>
      </c>
      <c r="K27" s="18">
        <f t="shared" si="15"/>
        <v>1004.5</v>
      </c>
      <c r="L27" s="18">
        <v>0</v>
      </c>
      <c r="M27" s="18">
        <v>0</v>
      </c>
      <c r="N27" s="18">
        <f t="shared" si="9"/>
        <v>2093.5</v>
      </c>
      <c r="O27" s="18">
        <f t="shared" si="16"/>
        <v>32906.5</v>
      </c>
      <c r="P27" s="19">
        <f t="shared" si="17"/>
        <v>2481.5</v>
      </c>
      <c r="Q27" s="19">
        <f t="shared" si="18"/>
        <v>2485</v>
      </c>
      <c r="R27" s="19">
        <f t="shared" si="19"/>
        <v>385.00000000000006</v>
      </c>
      <c r="S27" s="19">
        <f t="shared" si="7"/>
        <v>5351.5</v>
      </c>
    </row>
    <row r="28" spans="2:19" s="24" customFormat="1" x14ac:dyDescent="0.35">
      <c r="B28" s="15">
        <f t="shared" si="8"/>
        <v>16</v>
      </c>
      <c r="C28" s="12" t="s">
        <v>89</v>
      </c>
      <c r="D28" s="22" t="s">
        <v>90</v>
      </c>
      <c r="E28" s="22" t="s">
        <v>91</v>
      </c>
      <c r="F28" s="12" t="s">
        <v>24</v>
      </c>
      <c r="G28" s="16" t="s">
        <v>92</v>
      </c>
      <c r="H28" s="28">
        <v>35000</v>
      </c>
      <c r="I28" s="18">
        <v>25</v>
      </c>
      <c r="J28" s="18">
        <f t="shared" si="14"/>
        <v>1064</v>
      </c>
      <c r="K28" s="18">
        <f t="shared" si="15"/>
        <v>1004.5</v>
      </c>
      <c r="L28" s="18">
        <v>0</v>
      </c>
      <c r="M28" s="18">
        <v>0</v>
      </c>
      <c r="N28" s="18">
        <f t="shared" si="9"/>
        <v>2093.5</v>
      </c>
      <c r="O28" s="18">
        <f t="shared" si="16"/>
        <v>32906.5</v>
      </c>
      <c r="P28" s="19">
        <f t="shared" si="17"/>
        <v>2481.5</v>
      </c>
      <c r="Q28" s="19">
        <f t="shared" si="18"/>
        <v>2485</v>
      </c>
      <c r="R28" s="19">
        <f t="shared" si="19"/>
        <v>385.00000000000006</v>
      </c>
      <c r="S28" s="19">
        <f t="shared" si="7"/>
        <v>5351.5</v>
      </c>
    </row>
    <row r="29" spans="2:19" s="24" customFormat="1" x14ac:dyDescent="0.35">
      <c r="B29" s="15">
        <f t="shared" si="8"/>
        <v>17</v>
      </c>
      <c r="C29" s="12" t="s">
        <v>93</v>
      </c>
      <c r="D29" s="22" t="s">
        <v>94</v>
      </c>
      <c r="E29" s="22" t="s">
        <v>95</v>
      </c>
      <c r="F29" s="12" t="s">
        <v>24</v>
      </c>
      <c r="G29" s="16" t="s">
        <v>96</v>
      </c>
      <c r="H29" s="28">
        <v>35000</v>
      </c>
      <c r="I29" s="18">
        <v>25</v>
      </c>
      <c r="J29" s="18">
        <f t="shared" si="14"/>
        <v>1064</v>
      </c>
      <c r="K29" s="18">
        <f t="shared" si="15"/>
        <v>1004.5</v>
      </c>
      <c r="L29" s="18">
        <v>0</v>
      </c>
      <c r="M29" s="18">
        <v>0</v>
      </c>
      <c r="N29" s="18">
        <f t="shared" si="9"/>
        <v>2093.5</v>
      </c>
      <c r="O29" s="18">
        <f t="shared" si="16"/>
        <v>32906.5</v>
      </c>
      <c r="P29" s="19">
        <f t="shared" si="17"/>
        <v>2481.5</v>
      </c>
      <c r="Q29" s="19">
        <f t="shared" si="18"/>
        <v>2485</v>
      </c>
      <c r="R29" s="19">
        <f t="shared" si="19"/>
        <v>385.00000000000006</v>
      </c>
      <c r="S29" s="19">
        <f t="shared" si="7"/>
        <v>5351.5</v>
      </c>
    </row>
    <row r="30" spans="2:19" s="24" customFormat="1" x14ac:dyDescent="0.35">
      <c r="B30" s="15">
        <f t="shared" si="8"/>
        <v>18</v>
      </c>
      <c r="C30" s="12" t="s">
        <v>97</v>
      </c>
      <c r="D30" s="22" t="s">
        <v>98</v>
      </c>
      <c r="E30" s="22" t="s">
        <v>99</v>
      </c>
      <c r="F30" s="12" t="s">
        <v>24</v>
      </c>
      <c r="G30" s="16" t="s">
        <v>100</v>
      </c>
      <c r="H30" s="28">
        <v>35000</v>
      </c>
      <c r="I30" s="18">
        <v>25</v>
      </c>
      <c r="J30" s="18">
        <f t="shared" si="14"/>
        <v>1064</v>
      </c>
      <c r="K30" s="18">
        <f t="shared" si="15"/>
        <v>1004.5</v>
      </c>
      <c r="L30" s="18">
        <v>0</v>
      </c>
      <c r="M30" s="18">
        <v>0</v>
      </c>
      <c r="N30" s="18">
        <f t="shared" si="9"/>
        <v>2093.5</v>
      </c>
      <c r="O30" s="18">
        <f t="shared" si="16"/>
        <v>32906.5</v>
      </c>
      <c r="P30" s="19">
        <f t="shared" si="17"/>
        <v>2481.5</v>
      </c>
      <c r="Q30" s="19">
        <f t="shared" si="18"/>
        <v>2485</v>
      </c>
      <c r="R30" s="19">
        <f t="shared" si="19"/>
        <v>385.00000000000006</v>
      </c>
      <c r="S30" s="19">
        <f t="shared" si="7"/>
        <v>5351.5</v>
      </c>
    </row>
    <row r="31" spans="2:19" s="24" customFormat="1" x14ac:dyDescent="0.35">
      <c r="B31" s="15">
        <f t="shared" si="8"/>
        <v>19</v>
      </c>
      <c r="C31" s="12" t="s">
        <v>101</v>
      </c>
      <c r="D31" s="22" t="s">
        <v>102</v>
      </c>
      <c r="E31" s="22" t="s">
        <v>103</v>
      </c>
      <c r="F31" s="12" t="s">
        <v>64</v>
      </c>
      <c r="G31" s="16" t="s">
        <v>104</v>
      </c>
      <c r="H31" s="28">
        <v>35000</v>
      </c>
      <c r="I31" s="18">
        <v>25</v>
      </c>
      <c r="J31" s="18">
        <f t="shared" si="14"/>
        <v>1064</v>
      </c>
      <c r="K31" s="18">
        <f t="shared" si="15"/>
        <v>1004.5</v>
      </c>
      <c r="L31" s="18">
        <v>0</v>
      </c>
      <c r="M31" s="18">
        <v>0</v>
      </c>
      <c r="N31" s="18">
        <f t="shared" si="9"/>
        <v>2093.5</v>
      </c>
      <c r="O31" s="18">
        <f t="shared" si="16"/>
        <v>32906.5</v>
      </c>
      <c r="P31" s="19">
        <f t="shared" si="17"/>
        <v>2481.5</v>
      </c>
      <c r="Q31" s="19">
        <f t="shared" si="18"/>
        <v>2485</v>
      </c>
      <c r="R31" s="19">
        <f t="shared" si="19"/>
        <v>385.00000000000006</v>
      </c>
      <c r="S31" s="19">
        <f t="shared" si="7"/>
        <v>5351.5</v>
      </c>
    </row>
    <row r="32" spans="2:19" s="24" customFormat="1" x14ac:dyDescent="0.35">
      <c r="B32" s="15">
        <f t="shared" si="8"/>
        <v>20</v>
      </c>
      <c r="C32" s="15" t="s">
        <v>105</v>
      </c>
      <c r="D32" s="22" t="s">
        <v>106</v>
      </c>
      <c r="E32" s="22" t="s">
        <v>107</v>
      </c>
      <c r="F32" s="15" t="s">
        <v>24</v>
      </c>
      <c r="G32" s="16" t="s">
        <v>108</v>
      </c>
      <c r="H32" s="17">
        <v>35000</v>
      </c>
      <c r="I32" s="18">
        <v>25</v>
      </c>
      <c r="J32" s="18">
        <f t="shared" si="14"/>
        <v>1064</v>
      </c>
      <c r="K32" s="18">
        <f t="shared" si="15"/>
        <v>1004.5</v>
      </c>
      <c r="L32" s="18">
        <v>0</v>
      </c>
      <c r="M32" s="18">
        <v>0</v>
      </c>
      <c r="N32" s="18">
        <f t="shared" si="9"/>
        <v>2093.5</v>
      </c>
      <c r="O32" s="18">
        <f t="shared" si="16"/>
        <v>32906.5</v>
      </c>
      <c r="P32" s="19">
        <f t="shared" si="17"/>
        <v>2481.5</v>
      </c>
      <c r="Q32" s="19">
        <f t="shared" si="18"/>
        <v>2485</v>
      </c>
      <c r="R32" s="19">
        <f t="shared" si="19"/>
        <v>385.00000000000006</v>
      </c>
      <c r="S32" s="19">
        <f t="shared" si="7"/>
        <v>5351.5</v>
      </c>
    </row>
    <row r="33" spans="2:19" s="24" customFormat="1" x14ac:dyDescent="0.35">
      <c r="B33" s="15">
        <f t="shared" si="8"/>
        <v>21</v>
      </c>
      <c r="C33" s="12" t="s">
        <v>109</v>
      </c>
      <c r="D33" s="22" t="s">
        <v>110</v>
      </c>
      <c r="E33" s="30" t="s">
        <v>111</v>
      </c>
      <c r="F33" s="12" t="s">
        <v>112</v>
      </c>
      <c r="G33" s="16" t="s">
        <v>113</v>
      </c>
      <c r="H33" s="28">
        <v>85000</v>
      </c>
      <c r="I33" s="18">
        <v>25</v>
      </c>
      <c r="J33" s="18">
        <f t="shared" si="14"/>
        <v>2584</v>
      </c>
      <c r="K33" s="18">
        <f t="shared" si="15"/>
        <v>2439.5</v>
      </c>
      <c r="L33" s="18">
        <v>8577.06</v>
      </c>
      <c r="M33" s="18">
        <v>0</v>
      </c>
      <c r="N33" s="18">
        <f t="shared" si="9"/>
        <v>13625.56</v>
      </c>
      <c r="O33" s="18">
        <f t="shared" si="16"/>
        <v>71374.44</v>
      </c>
      <c r="P33" s="19">
        <f t="shared" si="17"/>
        <v>6026.5</v>
      </c>
      <c r="Q33" s="19">
        <f t="shared" si="18"/>
        <v>6034.9999999999991</v>
      </c>
      <c r="R33" s="17">
        <v>593.21</v>
      </c>
      <c r="S33" s="19">
        <f>+P33+Q33+R33</f>
        <v>12654.71</v>
      </c>
    </row>
    <row r="34" spans="2:19" s="24" customFormat="1" x14ac:dyDescent="0.35">
      <c r="B34" s="15">
        <f t="shared" si="8"/>
        <v>22</v>
      </c>
      <c r="C34" s="15" t="s">
        <v>114</v>
      </c>
      <c r="D34" s="13" t="s">
        <v>115</v>
      </c>
      <c r="E34" s="22" t="s">
        <v>116</v>
      </c>
      <c r="F34" s="15" t="s">
        <v>117</v>
      </c>
      <c r="G34" s="16" t="s">
        <v>118</v>
      </c>
      <c r="H34" s="17">
        <v>9000</v>
      </c>
      <c r="I34" s="18">
        <v>25</v>
      </c>
      <c r="J34" s="18">
        <f t="shared" si="14"/>
        <v>273.60000000000002</v>
      </c>
      <c r="K34" s="18">
        <f t="shared" si="15"/>
        <v>258.3</v>
      </c>
      <c r="L34" s="18">
        <v>0</v>
      </c>
      <c r="M34" s="18">
        <v>0</v>
      </c>
      <c r="N34" s="18">
        <f t="shared" si="9"/>
        <v>556.90000000000009</v>
      </c>
      <c r="O34" s="18">
        <f t="shared" si="16"/>
        <v>8443.1</v>
      </c>
      <c r="P34" s="19">
        <f t="shared" si="17"/>
        <v>638.1</v>
      </c>
      <c r="Q34" s="19">
        <f t="shared" si="18"/>
        <v>638.99999999999989</v>
      </c>
      <c r="R34" s="19">
        <f t="shared" ref="R34:R52" si="20">+H34*1.1%</f>
        <v>99.000000000000014</v>
      </c>
      <c r="S34" s="19">
        <f t="shared" ref="S34:S55" si="21">+P34+Q34+R34</f>
        <v>1376.1</v>
      </c>
    </row>
    <row r="35" spans="2:19" s="24" customFormat="1" x14ac:dyDescent="0.35">
      <c r="B35" s="15">
        <f t="shared" si="8"/>
        <v>23</v>
      </c>
      <c r="C35" s="15" t="s">
        <v>119</v>
      </c>
      <c r="D35" s="13" t="s">
        <v>120</v>
      </c>
      <c r="E35" s="22" t="s">
        <v>121</v>
      </c>
      <c r="F35" s="15" t="s">
        <v>117</v>
      </c>
      <c r="G35" s="16" t="s">
        <v>122</v>
      </c>
      <c r="H35" s="17">
        <v>9000</v>
      </c>
      <c r="I35" s="18">
        <v>25</v>
      </c>
      <c r="J35" s="18">
        <f t="shared" si="14"/>
        <v>273.60000000000002</v>
      </c>
      <c r="K35" s="18">
        <f t="shared" si="15"/>
        <v>258.3</v>
      </c>
      <c r="L35" s="18">
        <v>0</v>
      </c>
      <c r="M35" s="18">
        <v>0</v>
      </c>
      <c r="N35" s="18">
        <f t="shared" si="9"/>
        <v>556.90000000000009</v>
      </c>
      <c r="O35" s="18">
        <f t="shared" si="16"/>
        <v>8443.1</v>
      </c>
      <c r="P35" s="19">
        <f t="shared" si="17"/>
        <v>638.1</v>
      </c>
      <c r="Q35" s="19">
        <f t="shared" si="18"/>
        <v>638.99999999999989</v>
      </c>
      <c r="R35" s="19">
        <f t="shared" si="20"/>
        <v>99.000000000000014</v>
      </c>
      <c r="S35" s="19">
        <f t="shared" si="21"/>
        <v>1376.1</v>
      </c>
    </row>
    <row r="36" spans="2:19" s="24" customFormat="1" x14ac:dyDescent="0.35">
      <c r="B36" s="15">
        <f t="shared" si="8"/>
        <v>24</v>
      </c>
      <c r="C36" s="15" t="s">
        <v>123</v>
      </c>
      <c r="D36" s="13" t="s">
        <v>124</v>
      </c>
      <c r="E36" s="22" t="s">
        <v>125</v>
      </c>
      <c r="F36" s="15" t="s">
        <v>117</v>
      </c>
      <c r="G36" s="16" t="s">
        <v>126</v>
      </c>
      <c r="H36" s="17">
        <v>9000</v>
      </c>
      <c r="I36" s="18">
        <v>25</v>
      </c>
      <c r="J36" s="18">
        <f t="shared" si="14"/>
        <v>273.60000000000002</v>
      </c>
      <c r="K36" s="18">
        <f t="shared" si="15"/>
        <v>258.3</v>
      </c>
      <c r="L36" s="18">
        <v>0</v>
      </c>
      <c r="M36" s="18">
        <v>0</v>
      </c>
      <c r="N36" s="18">
        <f t="shared" si="9"/>
        <v>556.90000000000009</v>
      </c>
      <c r="O36" s="18">
        <f t="shared" si="16"/>
        <v>8443.1</v>
      </c>
      <c r="P36" s="19">
        <f t="shared" si="17"/>
        <v>638.1</v>
      </c>
      <c r="Q36" s="19">
        <f t="shared" si="18"/>
        <v>638.99999999999989</v>
      </c>
      <c r="R36" s="19">
        <f t="shared" si="20"/>
        <v>99.000000000000014</v>
      </c>
      <c r="S36" s="19">
        <f t="shared" si="21"/>
        <v>1376.1</v>
      </c>
    </row>
    <row r="37" spans="2:19" s="24" customFormat="1" x14ac:dyDescent="0.35">
      <c r="B37" s="15">
        <f t="shared" si="8"/>
        <v>25</v>
      </c>
      <c r="C37" s="15" t="s">
        <v>127</v>
      </c>
      <c r="D37" s="13" t="s">
        <v>128</v>
      </c>
      <c r="E37" s="22" t="s">
        <v>129</v>
      </c>
      <c r="F37" s="15" t="s">
        <v>117</v>
      </c>
      <c r="G37" s="16" t="s">
        <v>130</v>
      </c>
      <c r="H37" s="17">
        <v>9000</v>
      </c>
      <c r="I37" s="18">
        <v>25</v>
      </c>
      <c r="J37" s="18">
        <f t="shared" si="14"/>
        <v>273.60000000000002</v>
      </c>
      <c r="K37" s="18">
        <f t="shared" si="15"/>
        <v>258.3</v>
      </c>
      <c r="L37" s="18">
        <v>0</v>
      </c>
      <c r="M37" s="18">
        <v>0</v>
      </c>
      <c r="N37" s="18">
        <f t="shared" si="9"/>
        <v>556.90000000000009</v>
      </c>
      <c r="O37" s="18">
        <f t="shared" si="16"/>
        <v>8443.1</v>
      </c>
      <c r="P37" s="19">
        <f t="shared" si="17"/>
        <v>638.1</v>
      </c>
      <c r="Q37" s="19">
        <f t="shared" si="18"/>
        <v>638.99999999999989</v>
      </c>
      <c r="R37" s="19">
        <f t="shared" si="20"/>
        <v>99.000000000000014</v>
      </c>
      <c r="S37" s="19">
        <f t="shared" si="21"/>
        <v>1376.1</v>
      </c>
    </row>
    <row r="38" spans="2:19" s="24" customFormat="1" x14ac:dyDescent="0.35">
      <c r="B38" s="15">
        <f t="shared" si="8"/>
        <v>26</v>
      </c>
      <c r="C38" s="15" t="s">
        <v>131</v>
      </c>
      <c r="D38" s="13" t="s">
        <v>132</v>
      </c>
      <c r="E38" s="22" t="s">
        <v>133</v>
      </c>
      <c r="F38" s="15" t="s">
        <v>117</v>
      </c>
      <c r="G38" s="16" t="s">
        <v>134</v>
      </c>
      <c r="H38" s="17">
        <v>9000</v>
      </c>
      <c r="I38" s="18">
        <v>25</v>
      </c>
      <c r="J38" s="18">
        <f t="shared" si="14"/>
        <v>273.60000000000002</v>
      </c>
      <c r="K38" s="18">
        <f t="shared" si="15"/>
        <v>258.3</v>
      </c>
      <c r="L38" s="18">
        <v>0</v>
      </c>
      <c r="M38" s="18">
        <v>0</v>
      </c>
      <c r="N38" s="18">
        <f t="shared" si="9"/>
        <v>556.90000000000009</v>
      </c>
      <c r="O38" s="18">
        <f t="shared" si="16"/>
        <v>8443.1</v>
      </c>
      <c r="P38" s="19">
        <f t="shared" si="17"/>
        <v>638.1</v>
      </c>
      <c r="Q38" s="19">
        <f t="shared" si="18"/>
        <v>638.99999999999989</v>
      </c>
      <c r="R38" s="19">
        <f t="shared" si="20"/>
        <v>99.000000000000014</v>
      </c>
      <c r="S38" s="19">
        <f t="shared" si="21"/>
        <v>1376.1</v>
      </c>
    </row>
    <row r="39" spans="2:19" s="24" customFormat="1" x14ac:dyDescent="0.35">
      <c r="B39" s="15">
        <f t="shared" si="8"/>
        <v>27</v>
      </c>
      <c r="C39" s="15" t="s">
        <v>135</v>
      </c>
      <c r="D39" s="13" t="s">
        <v>136</v>
      </c>
      <c r="E39" s="22" t="s">
        <v>137</v>
      </c>
      <c r="F39" s="15" t="s">
        <v>117</v>
      </c>
      <c r="G39" s="16" t="s">
        <v>138</v>
      </c>
      <c r="H39" s="17">
        <v>9000</v>
      </c>
      <c r="I39" s="18">
        <v>25</v>
      </c>
      <c r="J39" s="18">
        <f t="shared" si="14"/>
        <v>273.60000000000002</v>
      </c>
      <c r="K39" s="18">
        <f t="shared" si="15"/>
        <v>258.3</v>
      </c>
      <c r="L39" s="18">
        <v>0</v>
      </c>
      <c r="M39" s="18">
        <v>0</v>
      </c>
      <c r="N39" s="18">
        <f t="shared" si="9"/>
        <v>556.90000000000009</v>
      </c>
      <c r="O39" s="18">
        <f t="shared" si="16"/>
        <v>8443.1</v>
      </c>
      <c r="P39" s="19">
        <f t="shared" si="17"/>
        <v>638.1</v>
      </c>
      <c r="Q39" s="19">
        <f t="shared" si="18"/>
        <v>638.99999999999989</v>
      </c>
      <c r="R39" s="19">
        <f t="shared" si="20"/>
        <v>99.000000000000014</v>
      </c>
      <c r="S39" s="19">
        <f t="shared" si="21"/>
        <v>1376.1</v>
      </c>
    </row>
    <row r="40" spans="2:19" s="24" customFormat="1" x14ac:dyDescent="0.35">
      <c r="B40" s="15">
        <f t="shared" si="8"/>
        <v>28</v>
      </c>
      <c r="C40" s="15" t="s">
        <v>139</v>
      </c>
      <c r="D40" s="13" t="s">
        <v>140</v>
      </c>
      <c r="E40" s="22" t="s">
        <v>141</v>
      </c>
      <c r="F40" s="15" t="s">
        <v>117</v>
      </c>
      <c r="G40" s="16" t="s">
        <v>142</v>
      </c>
      <c r="H40" s="17">
        <v>9000</v>
      </c>
      <c r="I40" s="18">
        <v>25</v>
      </c>
      <c r="J40" s="18">
        <f t="shared" si="14"/>
        <v>273.60000000000002</v>
      </c>
      <c r="K40" s="18">
        <f t="shared" si="15"/>
        <v>258.3</v>
      </c>
      <c r="L40" s="18">
        <v>0</v>
      </c>
      <c r="M40" s="18">
        <v>0</v>
      </c>
      <c r="N40" s="18">
        <f t="shared" si="9"/>
        <v>556.90000000000009</v>
      </c>
      <c r="O40" s="18">
        <f t="shared" si="16"/>
        <v>8443.1</v>
      </c>
      <c r="P40" s="19">
        <f t="shared" si="17"/>
        <v>638.1</v>
      </c>
      <c r="Q40" s="19">
        <f t="shared" si="18"/>
        <v>638.99999999999989</v>
      </c>
      <c r="R40" s="19">
        <f t="shared" si="20"/>
        <v>99.000000000000014</v>
      </c>
      <c r="S40" s="19">
        <f t="shared" si="21"/>
        <v>1376.1</v>
      </c>
    </row>
    <row r="41" spans="2:19" s="24" customFormat="1" x14ac:dyDescent="0.35">
      <c r="B41" s="15">
        <f t="shared" si="8"/>
        <v>29</v>
      </c>
      <c r="C41" s="31" t="s">
        <v>143</v>
      </c>
      <c r="D41" s="32" t="s">
        <v>144</v>
      </c>
      <c r="E41" s="33" t="s">
        <v>145</v>
      </c>
      <c r="F41" s="31" t="s">
        <v>146</v>
      </c>
      <c r="G41" s="16" t="s">
        <v>259</v>
      </c>
      <c r="H41" s="34">
        <v>20000</v>
      </c>
      <c r="I41" s="26">
        <v>25</v>
      </c>
      <c r="J41" s="26">
        <f>+H41*3.04%</f>
        <v>608</v>
      </c>
      <c r="K41" s="26">
        <f>+H41*2.87%</f>
        <v>574</v>
      </c>
      <c r="L41" s="26">
        <v>0</v>
      </c>
      <c r="M41" s="18">
        <v>0</v>
      </c>
      <c r="N41" s="26">
        <f t="shared" ref="N41:N52" si="22">+I41+J41+K41+L41</f>
        <v>1207</v>
      </c>
      <c r="O41" s="26">
        <f t="shared" si="16"/>
        <v>18793</v>
      </c>
      <c r="P41" s="27">
        <f t="shared" si="17"/>
        <v>1418</v>
      </c>
      <c r="Q41" s="27">
        <f t="shared" si="18"/>
        <v>1419.9999999999998</v>
      </c>
      <c r="R41" s="27">
        <f t="shared" si="20"/>
        <v>220.00000000000003</v>
      </c>
      <c r="S41" s="19">
        <f t="shared" si="21"/>
        <v>3058</v>
      </c>
    </row>
    <row r="42" spans="2:19" s="24" customFormat="1" x14ac:dyDescent="0.35">
      <c r="B42" s="15">
        <f t="shared" si="8"/>
        <v>30</v>
      </c>
      <c r="C42" s="31" t="s">
        <v>148</v>
      </c>
      <c r="D42" s="32" t="s">
        <v>149</v>
      </c>
      <c r="E42" s="33" t="s">
        <v>150</v>
      </c>
      <c r="F42" s="31" t="s">
        <v>146</v>
      </c>
      <c r="G42" s="16" t="s">
        <v>260</v>
      </c>
      <c r="H42" s="34">
        <v>20000</v>
      </c>
      <c r="I42" s="26">
        <v>25</v>
      </c>
      <c r="J42" s="26">
        <f t="shared" ref="J42:J52" si="23">+H42*3.04%</f>
        <v>608</v>
      </c>
      <c r="K42" s="26">
        <f t="shared" ref="K42:K52" si="24">+H42*2.87%</f>
        <v>574</v>
      </c>
      <c r="L42" s="26">
        <v>0</v>
      </c>
      <c r="M42" s="18">
        <v>0</v>
      </c>
      <c r="N42" s="26">
        <f t="shared" si="22"/>
        <v>1207</v>
      </c>
      <c r="O42" s="26">
        <f t="shared" si="16"/>
        <v>18793</v>
      </c>
      <c r="P42" s="27">
        <f t="shared" si="17"/>
        <v>1418</v>
      </c>
      <c r="Q42" s="27">
        <f t="shared" si="18"/>
        <v>1419.9999999999998</v>
      </c>
      <c r="R42" s="27">
        <f t="shared" si="20"/>
        <v>220.00000000000003</v>
      </c>
      <c r="S42" s="19">
        <f t="shared" si="21"/>
        <v>3058</v>
      </c>
    </row>
    <row r="43" spans="2:19" s="24" customFormat="1" x14ac:dyDescent="0.35">
      <c r="B43" s="15">
        <f t="shared" si="8"/>
        <v>31</v>
      </c>
      <c r="C43" s="31" t="s">
        <v>152</v>
      </c>
      <c r="D43" s="32" t="s">
        <v>153</v>
      </c>
      <c r="E43" s="33" t="s">
        <v>154</v>
      </c>
      <c r="F43" s="31" t="s">
        <v>146</v>
      </c>
      <c r="G43" s="16" t="s">
        <v>261</v>
      </c>
      <c r="H43" s="34">
        <v>20000</v>
      </c>
      <c r="I43" s="26">
        <v>25</v>
      </c>
      <c r="J43" s="26">
        <f t="shared" si="23"/>
        <v>608</v>
      </c>
      <c r="K43" s="26">
        <f t="shared" si="24"/>
        <v>574</v>
      </c>
      <c r="L43" s="26">
        <v>0</v>
      </c>
      <c r="M43" s="18">
        <v>0</v>
      </c>
      <c r="N43" s="26">
        <f t="shared" si="22"/>
        <v>1207</v>
      </c>
      <c r="O43" s="26">
        <f t="shared" si="16"/>
        <v>18793</v>
      </c>
      <c r="P43" s="27">
        <f t="shared" si="17"/>
        <v>1418</v>
      </c>
      <c r="Q43" s="27">
        <f t="shared" si="18"/>
        <v>1419.9999999999998</v>
      </c>
      <c r="R43" s="27">
        <f t="shared" si="20"/>
        <v>220.00000000000003</v>
      </c>
      <c r="S43" s="19">
        <f t="shared" si="21"/>
        <v>3058</v>
      </c>
    </row>
    <row r="44" spans="2:19" s="24" customFormat="1" x14ac:dyDescent="0.35">
      <c r="B44" s="15">
        <f t="shared" si="8"/>
        <v>32</v>
      </c>
      <c r="C44" s="35" t="s">
        <v>156</v>
      </c>
      <c r="D44" s="32" t="s">
        <v>157</v>
      </c>
      <c r="E44" s="33" t="s">
        <v>158</v>
      </c>
      <c r="F44" s="31" t="s">
        <v>146</v>
      </c>
      <c r="G44" s="16" t="s">
        <v>262</v>
      </c>
      <c r="H44" s="34">
        <v>20000</v>
      </c>
      <c r="I44" s="26">
        <v>25</v>
      </c>
      <c r="J44" s="26">
        <f t="shared" si="23"/>
        <v>608</v>
      </c>
      <c r="K44" s="26">
        <f t="shared" si="24"/>
        <v>574</v>
      </c>
      <c r="L44" s="26">
        <v>0</v>
      </c>
      <c r="M44" s="18">
        <v>0</v>
      </c>
      <c r="N44" s="26">
        <f t="shared" si="22"/>
        <v>1207</v>
      </c>
      <c r="O44" s="26">
        <f t="shared" si="16"/>
        <v>18793</v>
      </c>
      <c r="P44" s="27">
        <f t="shared" si="17"/>
        <v>1418</v>
      </c>
      <c r="Q44" s="27">
        <f t="shared" si="18"/>
        <v>1419.9999999999998</v>
      </c>
      <c r="R44" s="27">
        <f t="shared" si="20"/>
        <v>220.00000000000003</v>
      </c>
      <c r="S44" s="19">
        <f t="shared" si="21"/>
        <v>3058</v>
      </c>
    </row>
    <row r="45" spans="2:19" s="24" customFormat="1" x14ac:dyDescent="0.35">
      <c r="B45" s="15">
        <f t="shared" si="8"/>
        <v>33</v>
      </c>
      <c r="C45" s="31" t="s">
        <v>160</v>
      </c>
      <c r="D45" s="32" t="s">
        <v>161</v>
      </c>
      <c r="E45" s="13" t="s">
        <v>162</v>
      </c>
      <c r="F45" s="35" t="s">
        <v>163</v>
      </c>
      <c r="G45" s="16" t="s">
        <v>263</v>
      </c>
      <c r="H45" s="34">
        <v>20000</v>
      </c>
      <c r="I45" s="26">
        <v>25</v>
      </c>
      <c r="J45" s="26">
        <f t="shared" si="23"/>
        <v>608</v>
      </c>
      <c r="K45" s="26">
        <f t="shared" si="24"/>
        <v>574</v>
      </c>
      <c r="L45" s="26">
        <v>0</v>
      </c>
      <c r="M45" s="18">
        <v>0</v>
      </c>
      <c r="N45" s="26">
        <f t="shared" si="22"/>
        <v>1207</v>
      </c>
      <c r="O45" s="26">
        <f t="shared" si="16"/>
        <v>18793</v>
      </c>
      <c r="P45" s="27">
        <f t="shared" si="17"/>
        <v>1418</v>
      </c>
      <c r="Q45" s="27">
        <f t="shared" si="18"/>
        <v>1419.9999999999998</v>
      </c>
      <c r="R45" s="27">
        <f t="shared" si="20"/>
        <v>220.00000000000003</v>
      </c>
      <c r="S45" s="19">
        <f t="shared" si="21"/>
        <v>3058</v>
      </c>
    </row>
    <row r="46" spans="2:19" s="24" customFormat="1" x14ac:dyDescent="0.35">
      <c r="B46" s="15">
        <f t="shared" si="8"/>
        <v>34</v>
      </c>
      <c r="C46" s="31" t="s">
        <v>165</v>
      </c>
      <c r="D46" s="32" t="s">
        <v>166</v>
      </c>
      <c r="E46" s="33" t="s">
        <v>167</v>
      </c>
      <c r="F46" s="31" t="s">
        <v>168</v>
      </c>
      <c r="G46" s="36" t="s">
        <v>264</v>
      </c>
      <c r="H46" s="34">
        <v>35000</v>
      </c>
      <c r="I46" s="26">
        <v>25</v>
      </c>
      <c r="J46" s="26">
        <f t="shared" si="23"/>
        <v>1064</v>
      </c>
      <c r="K46" s="26">
        <f t="shared" si="24"/>
        <v>1004.5</v>
      </c>
      <c r="L46" s="26">
        <v>0</v>
      </c>
      <c r="M46" s="18">
        <v>0</v>
      </c>
      <c r="N46" s="26">
        <f t="shared" si="22"/>
        <v>2093.5</v>
      </c>
      <c r="O46" s="26">
        <f t="shared" si="16"/>
        <v>32906.5</v>
      </c>
      <c r="P46" s="27">
        <f t="shared" si="17"/>
        <v>2481.5</v>
      </c>
      <c r="Q46" s="27">
        <f t="shared" si="18"/>
        <v>2485</v>
      </c>
      <c r="R46" s="27">
        <f t="shared" si="20"/>
        <v>385.00000000000006</v>
      </c>
      <c r="S46" s="19">
        <f t="shared" si="21"/>
        <v>5351.5</v>
      </c>
    </row>
    <row r="47" spans="2:19" s="24" customFormat="1" x14ac:dyDescent="0.35">
      <c r="B47" s="15">
        <f t="shared" si="8"/>
        <v>35</v>
      </c>
      <c r="C47" s="31" t="s">
        <v>170</v>
      </c>
      <c r="D47" s="32" t="s">
        <v>171</v>
      </c>
      <c r="E47" s="33" t="s">
        <v>172</v>
      </c>
      <c r="F47" s="31" t="s">
        <v>168</v>
      </c>
      <c r="G47" s="36" t="s">
        <v>265</v>
      </c>
      <c r="H47" s="34">
        <v>35000</v>
      </c>
      <c r="I47" s="26">
        <v>25</v>
      </c>
      <c r="J47" s="26">
        <f t="shared" si="23"/>
        <v>1064</v>
      </c>
      <c r="K47" s="26">
        <f t="shared" si="24"/>
        <v>1004.5</v>
      </c>
      <c r="L47" s="26">
        <v>0</v>
      </c>
      <c r="M47" s="18">
        <v>0</v>
      </c>
      <c r="N47" s="26">
        <f t="shared" si="22"/>
        <v>2093.5</v>
      </c>
      <c r="O47" s="26">
        <f t="shared" si="16"/>
        <v>32906.5</v>
      </c>
      <c r="P47" s="27">
        <f t="shared" si="17"/>
        <v>2481.5</v>
      </c>
      <c r="Q47" s="27">
        <f t="shared" si="18"/>
        <v>2485</v>
      </c>
      <c r="R47" s="27">
        <f t="shared" si="20"/>
        <v>385.00000000000006</v>
      </c>
      <c r="S47" s="19">
        <f t="shared" si="21"/>
        <v>5351.5</v>
      </c>
    </row>
    <row r="48" spans="2:19" s="24" customFormat="1" x14ac:dyDescent="0.35">
      <c r="B48" s="15">
        <f t="shared" si="8"/>
        <v>36</v>
      </c>
      <c r="C48" s="31" t="s">
        <v>174</v>
      </c>
      <c r="D48" s="32" t="s">
        <v>175</v>
      </c>
      <c r="E48" s="33" t="s">
        <v>176</v>
      </c>
      <c r="F48" s="31" t="s">
        <v>168</v>
      </c>
      <c r="G48" s="36" t="s">
        <v>266</v>
      </c>
      <c r="H48" s="34">
        <v>35000</v>
      </c>
      <c r="I48" s="26">
        <v>25</v>
      </c>
      <c r="J48" s="26">
        <f t="shared" si="23"/>
        <v>1064</v>
      </c>
      <c r="K48" s="26">
        <f t="shared" si="24"/>
        <v>1004.5</v>
      </c>
      <c r="L48" s="26">
        <v>0</v>
      </c>
      <c r="M48" s="18">
        <v>0</v>
      </c>
      <c r="N48" s="26">
        <f t="shared" si="22"/>
        <v>2093.5</v>
      </c>
      <c r="O48" s="26">
        <f t="shared" si="16"/>
        <v>32906.5</v>
      </c>
      <c r="P48" s="27">
        <f t="shared" si="17"/>
        <v>2481.5</v>
      </c>
      <c r="Q48" s="27">
        <f t="shared" si="18"/>
        <v>2485</v>
      </c>
      <c r="R48" s="27">
        <f t="shared" si="20"/>
        <v>385.00000000000006</v>
      </c>
      <c r="S48" s="19">
        <f t="shared" si="21"/>
        <v>5351.5</v>
      </c>
    </row>
    <row r="49" spans="2:19" s="24" customFormat="1" x14ac:dyDescent="0.35">
      <c r="B49" s="15">
        <f t="shared" si="8"/>
        <v>37</v>
      </c>
      <c r="C49" s="31" t="s">
        <v>178</v>
      </c>
      <c r="D49" s="32" t="s">
        <v>179</v>
      </c>
      <c r="E49" s="33" t="s">
        <v>180</v>
      </c>
      <c r="F49" s="31" t="s">
        <v>168</v>
      </c>
      <c r="G49" s="36" t="s">
        <v>267</v>
      </c>
      <c r="H49" s="34">
        <v>35000</v>
      </c>
      <c r="I49" s="26">
        <v>25</v>
      </c>
      <c r="J49" s="26">
        <f t="shared" si="23"/>
        <v>1064</v>
      </c>
      <c r="K49" s="26">
        <f t="shared" si="24"/>
        <v>1004.5</v>
      </c>
      <c r="L49" s="26">
        <v>0</v>
      </c>
      <c r="M49" s="18">
        <v>0</v>
      </c>
      <c r="N49" s="26">
        <f t="shared" si="22"/>
        <v>2093.5</v>
      </c>
      <c r="O49" s="26">
        <f t="shared" si="16"/>
        <v>32906.5</v>
      </c>
      <c r="P49" s="27">
        <f t="shared" si="17"/>
        <v>2481.5</v>
      </c>
      <c r="Q49" s="27">
        <f t="shared" si="18"/>
        <v>2485</v>
      </c>
      <c r="R49" s="27">
        <f t="shared" si="20"/>
        <v>385.00000000000006</v>
      </c>
      <c r="S49" s="19">
        <f t="shared" si="21"/>
        <v>5351.5</v>
      </c>
    </row>
    <row r="50" spans="2:19" s="24" customFormat="1" x14ac:dyDescent="0.35">
      <c r="B50" s="15">
        <f t="shared" si="8"/>
        <v>38</v>
      </c>
      <c r="C50" s="31" t="s">
        <v>182</v>
      </c>
      <c r="D50" s="32" t="s">
        <v>183</v>
      </c>
      <c r="E50" s="33" t="s">
        <v>184</v>
      </c>
      <c r="F50" s="31" t="s">
        <v>168</v>
      </c>
      <c r="G50" s="36" t="s">
        <v>268</v>
      </c>
      <c r="H50" s="34">
        <v>35000</v>
      </c>
      <c r="I50" s="26">
        <v>25</v>
      </c>
      <c r="J50" s="26">
        <f t="shared" si="23"/>
        <v>1064</v>
      </c>
      <c r="K50" s="26">
        <f t="shared" si="24"/>
        <v>1004.5</v>
      </c>
      <c r="L50" s="26">
        <v>0</v>
      </c>
      <c r="M50" s="18">
        <v>0</v>
      </c>
      <c r="N50" s="26">
        <f t="shared" si="22"/>
        <v>2093.5</v>
      </c>
      <c r="O50" s="26">
        <f t="shared" si="16"/>
        <v>32906.5</v>
      </c>
      <c r="P50" s="27">
        <f t="shared" si="17"/>
        <v>2481.5</v>
      </c>
      <c r="Q50" s="27">
        <f t="shared" si="18"/>
        <v>2485</v>
      </c>
      <c r="R50" s="27">
        <f t="shared" si="20"/>
        <v>385.00000000000006</v>
      </c>
      <c r="S50" s="19">
        <f t="shared" si="21"/>
        <v>5351.5</v>
      </c>
    </row>
    <row r="51" spans="2:19" s="24" customFormat="1" x14ac:dyDescent="0.35">
      <c r="B51" s="15">
        <f t="shared" si="8"/>
        <v>39</v>
      </c>
      <c r="C51" s="35" t="s">
        <v>186</v>
      </c>
      <c r="D51" s="33" t="s">
        <v>187</v>
      </c>
      <c r="E51" s="37" t="s">
        <v>188</v>
      </c>
      <c r="F51" s="31" t="s">
        <v>189</v>
      </c>
      <c r="G51" s="36" t="s">
        <v>190</v>
      </c>
      <c r="H51" s="34">
        <v>20000</v>
      </c>
      <c r="I51" s="26">
        <v>25</v>
      </c>
      <c r="J51" s="26">
        <f t="shared" si="23"/>
        <v>608</v>
      </c>
      <c r="K51" s="26">
        <f t="shared" si="24"/>
        <v>574</v>
      </c>
      <c r="L51" s="26">
        <v>0</v>
      </c>
      <c r="M51" s="18">
        <v>0</v>
      </c>
      <c r="N51" s="26">
        <f t="shared" si="22"/>
        <v>1207</v>
      </c>
      <c r="O51" s="26">
        <f t="shared" si="16"/>
        <v>18793</v>
      </c>
      <c r="P51" s="27">
        <f t="shared" si="17"/>
        <v>1418</v>
      </c>
      <c r="Q51" s="27">
        <f t="shared" si="18"/>
        <v>1419.9999999999998</v>
      </c>
      <c r="R51" s="27">
        <f t="shared" si="20"/>
        <v>220.00000000000003</v>
      </c>
      <c r="S51" s="19">
        <f t="shared" si="21"/>
        <v>3058</v>
      </c>
    </row>
    <row r="52" spans="2:19" s="24" customFormat="1" x14ac:dyDescent="0.35">
      <c r="B52" s="15">
        <f t="shared" si="8"/>
        <v>40</v>
      </c>
      <c r="C52" s="35" t="s">
        <v>191</v>
      </c>
      <c r="D52" s="33" t="s">
        <v>192</v>
      </c>
      <c r="E52" s="37" t="s">
        <v>193</v>
      </c>
      <c r="F52" s="31" t="s">
        <v>194</v>
      </c>
      <c r="G52" s="36" t="s">
        <v>195</v>
      </c>
      <c r="H52" s="34">
        <v>20000</v>
      </c>
      <c r="I52" s="26">
        <v>25</v>
      </c>
      <c r="J52" s="26">
        <f t="shared" si="23"/>
        <v>608</v>
      </c>
      <c r="K52" s="26">
        <f t="shared" si="24"/>
        <v>574</v>
      </c>
      <c r="L52" s="26">
        <v>0</v>
      </c>
      <c r="M52" s="18">
        <v>0</v>
      </c>
      <c r="N52" s="26">
        <f t="shared" si="22"/>
        <v>1207</v>
      </c>
      <c r="O52" s="26">
        <f t="shared" si="16"/>
        <v>18793</v>
      </c>
      <c r="P52" s="27">
        <f t="shared" si="17"/>
        <v>1418</v>
      </c>
      <c r="Q52" s="27">
        <f t="shared" si="18"/>
        <v>1419.9999999999998</v>
      </c>
      <c r="R52" s="27">
        <f t="shared" si="20"/>
        <v>220.00000000000003</v>
      </c>
      <c r="S52" s="19">
        <f t="shared" si="21"/>
        <v>3058</v>
      </c>
    </row>
    <row r="53" spans="2:19" s="24" customFormat="1" ht="46.5" x14ac:dyDescent="0.35">
      <c r="B53" s="12">
        <f t="shared" si="8"/>
        <v>41</v>
      </c>
      <c r="C53" s="12" t="s">
        <v>196</v>
      </c>
      <c r="D53" s="22" t="s">
        <v>197</v>
      </c>
      <c r="E53" s="38" t="s">
        <v>198</v>
      </c>
      <c r="F53" s="25" t="s">
        <v>199</v>
      </c>
      <c r="G53" s="16" t="s">
        <v>200</v>
      </c>
      <c r="H53" s="28">
        <v>20000</v>
      </c>
      <c r="I53" s="26">
        <v>25</v>
      </c>
      <c r="J53" s="26">
        <f t="shared" ref="J53" si="25">H53*3.04%</f>
        <v>608</v>
      </c>
      <c r="K53" s="26">
        <f t="shared" ref="K53:K55" si="26">H53*2.87%</f>
        <v>574</v>
      </c>
      <c r="L53" s="26">
        <v>0</v>
      </c>
      <c r="M53" s="26">
        <v>0</v>
      </c>
      <c r="N53" s="26">
        <f>+I53+J53+K53+L53+M53</f>
        <v>1207</v>
      </c>
      <c r="O53" s="26">
        <f>H53-N53</f>
        <v>18793</v>
      </c>
      <c r="P53" s="27">
        <f>H53*7.09%</f>
        <v>1418</v>
      </c>
      <c r="Q53" s="27">
        <f>H53*7.1%</f>
        <v>1419.9999999999998</v>
      </c>
      <c r="R53" s="27">
        <f>H53*1.1%</f>
        <v>220.00000000000003</v>
      </c>
      <c r="S53" s="27">
        <f t="shared" si="21"/>
        <v>3058</v>
      </c>
    </row>
    <row r="54" spans="2:19" s="24" customFormat="1" x14ac:dyDescent="0.35">
      <c r="B54" s="12">
        <f t="shared" si="8"/>
        <v>42</v>
      </c>
      <c r="C54" s="12" t="s">
        <v>201</v>
      </c>
      <c r="D54" s="22" t="s">
        <v>202</v>
      </c>
      <c r="E54" s="39" t="s">
        <v>203</v>
      </c>
      <c r="F54" s="12" t="s">
        <v>204</v>
      </c>
      <c r="G54" s="16" t="s">
        <v>205</v>
      </c>
      <c r="H54" s="28">
        <v>45000</v>
      </c>
      <c r="I54" s="26">
        <v>25</v>
      </c>
      <c r="J54" s="26">
        <f>H54*3.04%</f>
        <v>1368</v>
      </c>
      <c r="K54" s="26">
        <f t="shared" si="26"/>
        <v>1291.5</v>
      </c>
      <c r="L54" s="28">
        <v>1148.33</v>
      </c>
      <c r="M54" s="26">
        <v>0</v>
      </c>
      <c r="N54" s="26">
        <f>+I54+J54+K54+L54+M54</f>
        <v>3832.83</v>
      </c>
      <c r="O54" s="26">
        <f>H54-N54</f>
        <v>41167.17</v>
      </c>
      <c r="P54" s="27">
        <f>H54*7.09%</f>
        <v>3190.5</v>
      </c>
      <c r="Q54" s="27">
        <f>H54*7.1%</f>
        <v>3194.9999999999995</v>
      </c>
      <c r="R54" s="27">
        <f>H54*1.1%</f>
        <v>495.00000000000006</v>
      </c>
      <c r="S54" s="27">
        <f t="shared" si="21"/>
        <v>6880.5</v>
      </c>
    </row>
    <row r="55" spans="2:19" s="24" customFormat="1" x14ac:dyDescent="0.35">
      <c r="B55" s="12">
        <f t="shared" si="8"/>
        <v>43</v>
      </c>
      <c r="C55" s="12" t="s">
        <v>206</v>
      </c>
      <c r="D55" s="22" t="s">
        <v>207</v>
      </c>
      <c r="E55" s="40" t="s">
        <v>208</v>
      </c>
      <c r="F55" s="12" t="s">
        <v>209</v>
      </c>
      <c r="G55" s="16" t="s">
        <v>210</v>
      </c>
      <c r="H55" s="28">
        <v>30000</v>
      </c>
      <c r="I55" s="26">
        <v>25</v>
      </c>
      <c r="J55" s="26">
        <f>H55*3.04%</f>
        <v>912</v>
      </c>
      <c r="K55" s="26">
        <f t="shared" si="26"/>
        <v>861</v>
      </c>
      <c r="L55" s="26">
        <v>0</v>
      </c>
      <c r="M55" s="26">
        <v>0</v>
      </c>
      <c r="N55" s="26">
        <f>+I55+J55+K55+L55+M55</f>
        <v>1798</v>
      </c>
      <c r="O55" s="26">
        <f>H55-N55</f>
        <v>28202</v>
      </c>
      <c r="P55" s="27">
        <f>H55*7.09%</f>
        <v>2127</v>
      </c>
      <c r="Q55" s="27">
        <f>H55*7.1%</f>
        <v>2130</v>
      </c>
      <c r="R55" s="27">
        <f>H55*1.1%</f>
        <v>330.00000000000006</v>
      </c>
      <c r="S55" s="27">
        <f t="shared" si="21"/>
        <v>4587</v>
      </c>
    </row>
    <row r="56" spans="2:19" s="24" customFormat="1" x14ac:dyDescent="0.35">
      <c r="B56" s="12">
        <f t="shared" si="8"/>
        <v>44</v>
      </c>
      <c r="C56" s="31" t="s">
        <v>211</v>
      </c>
      <c r="D56" s="32" t="s">
        <v>212</v>
      </c>
      <c r="E56" s="33" t="s">
        <v>213</v>
      </c>
      <c r="F56" s="31" t="s">
        <v>214</v>
      </c>
      <c r="G56" s="16" t="s">
        <v>215</v>
      </c>
      <c r="H56" s="41">
        <v>25000</v>
      </c>
      <c r="I56" s="26">
        <v>25</v>
      </c>
      <c r="J56" s="26">
        <f>+H56*3.04%</f>
        <v>760</v>
      </c>
      <c r="K56" s="26">
        <f>+H56*2.87%</f>
        <v>717.5</v>
      </c>
      <c r="L56" s="26">
        <v>0</v>
      </c>
      <c r="M56" s="26">
        <v>0</v>
      </c>
      <c r="N56" s="26">
        <f t="shared" ref="N56:N62" si="27">+I56+J56+K56+L56</f>
        <v>1502.5</v>
      </c>
      <c r="O56" s="26">
        <f>+H56-N56</f>
        <v>23497.5</v>
      </c>
      <c r="P56" s="27">
        <f t="shared" ref="P56:P62" si="28">+H56*7.09%</f>
        <v>1772.5000000000002</v>
      </c>
      <c r="Q56" s="27">
        <f t="shared" ref="Q56:Q62" si="29">+H56*7.1%</f>
        <v>1774.9999999999998</v>
      </c>
      <c r="R56" s="27">
        <f>+H56*1.1%</f>
        <v>275</v>
      </c>
      <c r="S56" s="27">
        <f>+P56+Q56+R56</f>
        <v>3822.5</v>
      </c>
    </row>
    <row r="57" spans="2:19" s="24" customFormat="1" x14ac:dyDescent="0.35">
      <c r="B57" s="12">
        <f t="shared" si="8"/>
        <v>45</v>
      </c>
      <c r="C57" s="35" t="s">
        <v>219</v>
      </c>
      <c r="D57" s="32" t="s">
        <v>220</v>
      </c>
      <c r="E57" s="33" t="s">
        <v>221</v>
      </c>
      <c r="F57" s="31" t="s">
        <v>222</v>
      </c>
      <c r="G57" s="16" t="s">
        <v>223</v>
      </c>
      <c r="H57" s="34">
        <v>50000</v>
      </c>
      <c r="I57" s="26">
        <v>25</v>
      </c>
      <c r="J57" s="26">
        <f>+H57*3.04%</f>
        <v>1520</v>
      </c>
      <c r="K57" s="26">
        <f>+H57*2.87%</f>
        <v>1435</v>
      </c>
      <c r="L57" s="26">
        <v>1854</v>
      </c>
      <c r="M57" s="26">
        <v>0</v>
      </c>
      <c r="N57" s="26">
        <f t="shared" si="27"/>
        <v>4834</v>
      </c>
      <c r="O57" s="26">
        <f>+H57-N57</f>
        <v>45166</v>
      </c>
      <c r="P57" s="27">
        <f t="shared" si="28"/>
        <v>3545.0000000000005</v>
      </c>
      <c r="Q57" s="27">
        <f t="shared" si="29"/>
        <v>3549.9999999999995</v>
      </c>
      <c r="R57" s="27">
        <f>+H57*1.1%</f>
        <v>550</v>
      </c>
      <c r="S57" s="27">
        <f>+P57+Q57+R57</f>
        <v>7645</v>
      </c>
    </row>
    <row r="58" spans="2:19" s="24" customFormat="1" x14ac:dyDescent="0.35">
      <c r="B58" s="12">
        <f t="shared" si="8"/>
        <v>46</v>
      </c>
      <c r="C58" s="35" t="s">
        <v>224</v>
      </c>
      <c r="D58" s="32" t="s">
        <v>225</v>
      </c>
      <c r="E58" s="33" t="s">
        <v>226</v>
      </c>
      <c r="F58" s="31" t="s">
        <v>227</v>
      </c>
      <c r="G58" s="16" t="s">
        <v>228</v>
      </c>
      <c r="H58" s="34">
        <v>60000</v>
      </c>
      <c r="I58" s="26">
        <v>25</v>
      </c>
      <c r="J58" s="26">
        <f>H58*3.04%</f>
        <v>1824</v>
      </c>
      <c r="K58" s="26">
        <f>+H58*2.87%</f>
        <v>1722</v>
      </c>
      <c r="L58" s="26">
        <v>3486.65</v>
      </c>
      <c r="M58" s="26">
        <v>0</v>
      </c>
      <c r="N58" s="26">
        <f t="shared" si="27"/>
        <v>7057.65</v>
      </c>
      <c r="O58" s="26">
        <f>H58-N58</f>
        <v>52942.35</v>
      </c>
      <c r="P58" s="27">
        <f t="shared" si="28"/>
        <v>4254</v>
      </c>
      <c r="Q58" s="27">
        <f t="shared" si="29"/>
        <v>4260</v>
      </c>
      <c r="R58" s="27">
        <v>593.21</v>
      </c>
      <c r="S58" s="27">
        <f>+P58+Q58+R58</f>
        <v>9107.2099999999991</v>
      </c>
    </row>
    <row r="59" spans="2:19" s="24" customFormat="1" x14ac:dyDescent="0.35">
      <c r="B59" s="12">
        <f t="shared" si="8"/>
        <v>47</v>
      </c>
      <c r="C59" s="35" t="s">
        <v>230</v>
      </c>
      <c r="D59" s="32" t="s">
        <v>231</v>
      </c>
      <c r="E59" s="33" t="s">
        <v>232</v>
      </c>
      <c r="F59" s="31" t="s">
        <v>233</v>
      </c>
      <c r="G59" s="16" t="s">
        <v>234</v>
      </c>
      <c r="H59" s="34">
        <v>25000</v>
      </c>
      <c r="I59" s="26">
        <v>25</v>
      </c>
      <c r="J59" s="26">
        <f>+H59*3.04%</f>
        <v>760</v>
      </c>
      <c r="K59" s="26">
        <f>+H59*2.87%</f>
        <v>717.5</v>
      </c>
      <c r="L59" s="26">
        <v>0</v>
      </c>
      <c r="M59" s="26">
        <v>0</v>
      </c>
      <c r="N59" s="26">
        <f t="shared" si="27"/>
        <v>1502.5</v>
      </c>
      <c r="O59" s="26">
        <f>+H59-N59</f>
        <v>23497.5</v>
      </c>
      <c r="P59" s="27">
        <f t="shared" si="28"/>
        <v>1772.5000000000002</v>
      </c>
      <c r="Q59" s="27">
        <f t="shared" si="29"/>
        <v>1774.9999999999998</v>
      </c>
      <c r="R59" s="27">
        <f>+H59*1.1%</f>
        <v>275</v>
      </c>
      <c r="S59" s="27">
        <f>+P59+Q59+R59</f>
        <v>3822.5</v>
      </c>
    </row>
    <row r="60" spans="2:19" s="24" customFormat="1" x14ac:dyDescent="0.35">
      <c r="B60" s="12">
        <f t="shared" si="8"/>
        <v>48</v>
      </c>
      <c r="C60" s="35" t="s">
        <v>235</v>
      </c>
      <c r="D60" s="32" t="s">
        <v>236</v>
      </c>
      <c r="E60" s="33" t="s">
        <v>237</v>
      </c>
      <c r="F60" s="31" t="s">
        <v>238</v>
      </c>
      <c r="G60" s="16" t="s">
        <v>239</v>
      </c>
      <c r="H60" s="34">
        <v>30000</v>
      </c>
      <c r="I60" s="26">
        <v>25</v>
      </c>
      <c r="J60" s="26">
        <f t="shared" ref="J60:J62" si="30">+H60*3.04%</f>
        <v>912</v>
      </c>
      <c r="K60" s="26">
        <f t="shared" ref="K60:K62" si="31">+H60*2.87%</f>
        <v>861</v>
      </c>
      <c r="L60" s="26">
        <v>0</v>
      </c>
      <c r="M60" s="26">
        <v>0</v>
      </c>
      <c r="N60" s="26">
        <f t="shared" si="27"/>
        <v>1798</v>
      </c>
      <c r="O60" s="26">
        <f>+H60-N60</f>
        <v>28202</v>
      </c>
      <c r="P60" s="27">
        <f t="shared" si="28"/>
        <v>2127</v>
      </c>
      <c r="Q60" s="27">
        <f t="shared" si="29"/>
        <v>2130</v>
      </c>
      <c r="R60" s="27">
        <f>+H60*1.1%</f>
        <v>330.00000000000006</v>
      </c>
      <c r="S60" s="27">
        <f t="shared" ref="S60:S62" si="32">+P60+Q60+R60</f>
        <v>4587</v>
      </c>
    </row>
    <row r="61" spans="2:19" s="24" customFormat="1" x14ac:dyDescent="0.35">
      <c r="B61" s="12">
        <f t="shared" si="8"/>
        <v>49</v>
      </c>
      <c r="C61" s="35" t="s">
        <v>240</v>
      </c>
      <c r="D61" s="32" t="s">
        <v>241</v>
      </c>
      <c r="E61" s="33" t="s">
        <v>242</v>
      </c>
      <c r="F61" s="31" t="s">
        <v>243</v>
      </c>
      <c r="G61" s="16" t="s">
        <v>244</v>
      </c>
      <c r="H61" s="34">
        <v>30000</v>
      </c>
      <c r="I61" s="26">
        <v>25</v>
      </c>
      <c r="J61" s="26">
        <f t="shared" si="30"/>
        <v>912</v>
      </c>
      <c r="K61" s="26">
        <f t="shared" si="31"/>
        <v>861</v>
      </c>
      <c r="L61" s="26">
        <v>0</v>
      </c>
      <c r="M61" s="26">
        <v>0</v>
      </c>
      <c r="N61" s="26">
        <f t="shared" si="27"/>
        <v>1798</v>
      </c>
      <c r="O61" s="26">
        <f>+H61-N61</f>
        <v>28202</v>
      </c>
      <c r="P61" s="27">
        <f t="shared" si="28"/>
        <v>2127</v>
      </c>
      <c r="Q61" s="27">
        <f t="shared" si="29"/>
        <v>2130</v>
      </c>
      <c r="R61" s="27">
        <f>+H61*1.1%</f>
        <v>330.00000000000006</v>
      </c>
      <c r="S61" s="27">
        <f t="shared" si="32"/>
        <v>4587</v>
      </c>
    </row>
    <row r="62" spans="2:19" s="24" customFormat="1" x14ac:dyDescent="0.35">
      <c r="B62" s="12">
        <f t="shared" si="8"/>
        <v>50</v>
      </c>
      <c r="C62" s="35" t="s">
        <v>245</v>
      </c>
      <c r="D62" s="32" t="s">
        <v>246</v>
      </c>
      <c r="E62" s="33" t="s">
        <v>247</v>
      </c>
      <c r="F62" s="31" t="s">
        <v>248</v>
      </c>
      <c r="G62" s="16" t="s">
        <v>249</v>
      </c>
      <c r="H62" s="34">
        <v>20000</v>
      </c>
      <c r="I62" s="26">
        <v>25</v>
      </c>
      <c r="J62" s="26">
        <f t="shared" si="30"/>
        <v>608</v>
      </c>
      <c r="K62" s="26">
        <f t="shared" si="31"/>
        <v>574</v>
      </c>
      <c r="L62" s="26">
        <v>0</v>
      </c>
      <c r="M62" s="26">
        <v>0</v>
      </c>
      <c r="N62" s="26">
        <f t="shared" si="27"/>
        <v>1207</v>
      </c>
      <c r="O62" s="26">
        <f>+H62-N62</f>
        <v>18793</v>
      </c>
      <c r="P62" s="27">
        <f t="shared" si="28"/>
        <v>1418</v>
      </c>
      <c r="Q62" s="27">
        <f t="shared" si="29"/>
        <v>1419.9999999999998</v>
      </c>
      <c r="R62" s="27">
        <f>+H62*1.1%</f>
        <v>220.00000000000003</v>
      </c>
      <c r="S62" s="27">
        <f t="shared" si="32"/>
        <v>3058</v>
      </c>
    </row>
    <row r="63" spans="2:19" s="24" customFormat="1" x14ac:dyDescent="0.35">
      <c r="B63" s="12">
        <f t="shared" si="8"/>
        <v>51</v>
      </c>
      <c r="C63" s="35" t="s">
        <v>251</v>
      </c>
      <c r="D63" s="32" t="s">
        <v>252</v>
      </c>
      <c r="E63" s="33" t="s">
        <v>253</v>
      </c>
      <c r="F63" s="31" t="s">
        <v>189</v>
      </c>
      <c r="G63" s="16" t="s">
        <v>254</v>
      </c>
      <c r="H63" s="28">
        <v>20000</v>
      </c>
      <c r="I63" s="26">
        <v>25</v>
      </c>
      <c r="J63" s="26">
        <f>+H63*3.04%</f>
        <v>608</v>
      </c>
      <c r="K63" s="26">
        <f>+H63*2.87%</f>
        <v>574</v>
      </c>
      <c r="L63" s="26">
        <v>0</v>
      </c>
      <c r="M63" s="26">
        <v>0</v>
      </c>
      <c r="N63" s="26">
        <f>+I63+J63+K63+L63</f>
        <v>1207</v>
      </c>
      <c r="O63" s="26">
        <f>+H63-N63</f>
        <v>18793</v>
      </c>
      <c r="P63" s="27">
        <f>+H63*7.09%</f>
        <v>1418</v>
      </c>
      <c r="Q63" s="27">
        <f>+H63*7.1%</f>
        <v>1419.9999999999998</v>
      </c>
      <c r="R63" s="27">
        <f>+H63*1.1%</f>
        <v>220.00000000000003</v>
      </c>
      <c r="S63" s="27">
        <f>+P63+Q63+R63</f>
        <v>3058</v>
      </c>
    </row>
    <row r="64" spans="2:19" s="24" customFormat="1" x14ac:dyDescent="0.35">
      <c r="B64" s="43"/>
      <c r="C64" s="54"/>
      <c r="D64" s="55"/>
      <c r="E64" s="62"/>
      <c r="F64" s="56"/>
      <c r="G64" s="57"/>
      <c r="H64" s="58"/>
      <c r="I64" s="59"/>
      <c r="J64" s="59"/>
      <c r="K64" s="59"/>
      <c r="L64" s="59"/>
      <c r="M64" s="59"/>
      <c r="N64" s="59"/>
      <c r="O64" s="59"/>
      <c r="P64" s="60"/>
      <c r="Q64" s="60"/>
      <c r="R64" s="60"/>
      <c r="S64" s="60"/>
    </row>
    <row r="65" spans="2:20" s="24" customFormat="1" x14ac:dyDescent="0.35">
      <c r="B65" s="42"/>
      <c r="C65" s="43"/>
      <c r="D65" s="44"/>
      <c r="E65" s="44"/>
      <c r="F65" s="43"/>
      <c r="G65" s="43"/>
      <c r="H65" s="45">
        <f t="shared" ref="H65:S65" si="33">SUM(H13:H63)</f>
        <v>1507000</v>
      </c>
      <c r="I65" s="45">
        <f t="shared" si="33"/>
        <v>1275</v>
      </c>
      <c r="J65" s="45">
        <f t="shared" si="33"/>
        <v>45812.799999999988</v>
      </c>
      <c r="K65" s="45">
        <f t="shared" si="33"/>
        <v>43250.899999999994</v>
      </c>
      <c r="L65" s="45">
        <f t="shared" si="33"/>
        <v>27115.89</v>
      </c>
      <c r="M65" s="45">
        <f t="shared" si="33"/>
        <v>2380.2399999999998</v>
      </c>
      <c r="N65" s="45">
        <f t="shared" si="33"/>
        <v>119834.82999999996</v>
      </c>
      <c r="O65" s="45">
        <f t="shared" si="33"/>
        <v>1387165.17</v>
      </c>
      <c r="P65" s="45">
        <f t="shared" si="33"/>
        <v>106846.29999999999</v>
      </c>
      <c r="Q65" s="45">
        <f t="shared" si="33"/>
        <v>106997</v>
      </c>
      <c r="R65" s="45">
        <f t="shared" si="33"/>
        <v>15771.630000000001</v>
      </c>
      <c r="S65" s="45">
        <f t="shared" si="33"/>
        <v>229614.93000000002</v>
      </c>
      <c r="T65" s="45"/>
    </row>
    <row r="66" spans="2:20" s="24" customFormat="1" x14ac:dyDescent="0.35">
      <c r="B66" s="42"/>
      <c r="C66" s="43"/>
      <c r="D66" s="44"/>
      <c r="E66" s="44"/>
      <c r="F66" s="43"/>
      <c r="G66" s="43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8" spans="2:20" x14ac:dyDescent="0.35">
      <c r="D68" s="47"/>
      <c r="E68" s="47"/>
    </row>
    <row r="69" spans="2:20" x14ac:dyDescent="0.35">
      <c r="D69" s="140" t="s">
        <v>216</v>
      </c>
      <c r="E69" s="140"/>
    </row>
    <row r="70" spans="2:20" x14ac:dyDescent="0.35">
      <c r="D70" s="133" t="s">
        <v>217</v>
      </c>
      <c r="E70" s="133"/>
    </row>
  </sheetData>
  <mergeCells count="6">
    <mergeCell ref="D70:E70"/>
    <mergeCell ref="B9:S9"/>
    <mergeCell ref="B10:S10"/>
    <mergeCell ref="I11:N11"/>
    <mergeCell ref="P11:S11"/>
    <mergeCell ref="D69:E69"/>
  </mergeCells>
  <conditionalFormatting sqref="D34:D40">
    <cfRule type="duplicateValues" dxfId="766" priority="146"/>
    <cfRule type="duplicateValues" dxfId="765" priority="147"/>
  </conditionalFormatting>
  <conditionalFormatting sqref="C34:C40">
    <cfRule type="duplicateValues" dxfId="764" priority="148"/>
  </conditionalFormatting>
  <conditionalFormatting sqref="E34:E40">
    <cfRule type="duplicateValues" dxfId="763" priority="149"/>
  </conditionalFormatting>
  <conditionalFormatting sqref="G17">
    <cfRule type="duplicateValues" dxfId="762" priority="145"/>
  </conditionalFormatting>
  <conditionalFormatting sqref="G17">
    <cfRule type="duplicateValues" dxfId="761" priority="144"/>
  </conditionalFormatting>
  <conditionalFormatting sqref="G17">
    <cfRule type="duplicateValues" dxfId="760" priority="143"/>
  </conditionalFormatting>
  <conditionalFormatting sqref="G18">
    <cfRule type="duplicateValues" dxfId="759" priority="142"/>
  </conditionalFormatting>
  <conditionalFormatting sqref="G18">
    <cfRule type="duplicateValues" dxfId="758" priority="141"/>
  </conditionalFormatting>
  <conditionalFormatting sqref="G18">
    <cfRule type="duplicateValues" dxfId="757" priority="140"/>
  </conditionalFormatting>
  <conditionalFormatting sqref="G19">
    <cfRule type="duplicateValues" dxfId="756" priority="139"/>
  </conditionalFormatting>
  <conditionalFormatting sqref="G19">
    <cfRule type="duplicateValues" dxfId="755" priority="138"/>
  </conditionalFormatting>
  <conditionalFormatting sqref="G19">
    <cfRule type="duplicateValues" dxfId="754" priority="137"/>
  </conditionalFormatting>
  <conditionalFormatting sqref="G20">
    <cfRule type="duplicateValues" dxfId="753" priority="136"/>
  </conditionalFormatting>
  <conditionalFormatting sqref="G20">
    <cfRule type="duplicateValues" dxfId="752" priority="135"/>
  </conditionalFormatting>
  <conditionalFormatting sqref="G20">
    <cfRule type="duplicateValues" dxfId="751" priority="134"/>
  </conditionalFormatting>
  <conditionalFormatting sqref="G23">
    <cfRule type="duplicateValues" dxfId="750" priority="133"/>
  </conditionalFormatting>
  <conditionalFormatting sqref="G23">
    <cfRule type="duplicateValues" dxfId="749" priority="132"/>
  </conditionalFormatting>
  <conditionalFormatting sqref="G23">
    <cfRule type="duplicateValues" dxfId="748" priority="131"/>
  </conditionalFormatting>
  <conditionalFormatting sqref="G24">
    <cfRule type="duplicateValues" dxfId="747" priority="130"/>
  </conditionalFormatting>
  <conditionalFormatting sqref="G24">
    <cfRule type="duplicateValues" dxfId="746" priority="129"/>
  </conditionalFormatting>
  <conditionalFormatting sqref="G24">
    <cfRule type="duplicateValues" dxfId="745" priority="128"/>
  </conditionalFormatting>
  <conditionalFormatting sqref="G25">
    <cfRule type="duplicateValues" dxfId="744" priority="127"/>
  </conditionalFormatting>
  <conditionalFormatting sqref="G25">
    <cfRule type="duplicateValues" dxfId="743" priority="126"/>
  </conditionalFormatting>
  <conditionalFormatting sqref="G25">
    <cfRule type="duplicateValues" dxfId="742" priority="125"/>
  </conditionalFormatting>
  <conditionalFormatting sqref="G41">
    <cfRule type="duplicateValues" dxfId="741" priority="124"/>
  </conditionalFormatting>
  <conditionalFormatting sqref="G41">
    <cfRule type="duplicateValues" dxfId="740" priority="123"/>
  </conditionalFormatting>
  <conditionalFormatting sqref="G41">
    <cfRule type="duplicateValues" dxfId="739" priority="122"/>
  </conditionalFormatting>
  <conditionalFormatting sqref="G42">
    <cfRule type="duplicateValues" dxfId="738" priority="121"/>
  </conditionalFormatting>
  <conditionalFormatting sqref="G42">
    <cfRule type="duplicateValues" dxfId="737" priority="120"/>
  </conditionalFormatting>
  <conditionalFormatting sqref="G42">
    <cfRule type="duplicateValues" dxfId="736" priority="119"/>
  </conditionalFormatting>
  <conditionalFormatting sqref="G43">
    <cfRule type="duplicateValues" dxfId="735" priority="118"/>
  </conditionalFormatting>
  <conditionalFormatting sqref="G43">
    <cfRule type="duplicateValues" dxfId="734" priority="117"/>
  </conditionalFormatting>
  <conditionalFormatting sqref="G43">
    <cfRule type="duplicateValues" dxfId="733" priority="116"/>
  </conditionalFormatting>
  <conditionalFormatting sqref="G44">
    <cfRule type="duplicateValues" dxfId="732" priority="115"/>
  </conditionalFormatting>
  <conditionalFormatting sqref="G44">
    <cfRule type="duplicateValues" dxfId="731" priority="114"/>
  </conditionalFormatting>
  <conditionalFormatting sqref="G44">
    <cfRule type="duplicateValues" dxfId="730" priority="113"/>
  </conditionalFormatting>
  <conditionalFormatting sqref="G45">
    <cfRule type="duplicateValues" dxfId="729" priority="112"/>
  </conditionalFormatting>
  <conditionalFormatting sqref="G45">
    <cfRule type="duplicateValues" dxfId="728" priority="111"/>
  </conditionalFormatting>
  <conditionalFormatting sqref="G45">
    <cfRule type="duplicateValues" dxfId="727" priority="110"/>
  </conditionalFormatting>
  <conditionalFormatting sqref="G34">
    <cfRule type="duplicateValues" dxfId="726" priority="109"/>
  </conditionalFormatting>
  <conditionalFormatting sqref="G34">
    <cfRule type="duplicateValues" dxfId="725" priority="108"/>
  </conditionalFormatting>
  <conditionalFormatting sqref="G34">
    <cfRule type="duplicateValues" dxfId="724" priority="107"/>
  </conditionalFormatting>
  <conditionalFormatting sqref="G35">
    <cfRule type="duplicateValues" dxfId="723" priority="106"/>
  </conditionalFormatting>
  <conditionalFormatting sqref="G35">
    <cfRule type="duplicateValues" dxfId="722" priority="105"/>
  </conditionalFormatting>
  <conditionalFormatting sqref="G35">
    <cfRule type="duplicateValues" dxfId="721" priority="104"/>
  </conditionalFormatting>
  <conditionalFormatting sqref="G36">
    <cfRule type="duplicateValues" dxfId="720" priority="103"/>
  </conditionalFormatting>
  <conditionalFormatting sqref="G36">
    <cfRule type="duplicateValues" dxfId="719" priority="102"/>
  </conditionalFormatting>
  <conditionalFormatting sqref="G36">
    <cfRule type="duplicateValues" dxfId="718" priority="101"/>
  </conditionalFormatting>
  <conditionalFormatting sqref="G37">
    <cfRule type="duplicateValues" dxfId="717" priority="100"/>
  </conditionalFormatting>
  <conditionalFormatting sqref="G37">
    <cfRule type="duplicateValues" dxfId="716" priority="99"/>
  </conditionalFormatting>
  <conditionalFormatting sqref="G37">
    <cfRule type="duplicateValues" dxfId="715" priority="98"/>
  </conditionalFormatting>
  <conditionalFormatting sqref="G38">
    <cfRule type="duplicateValues" dxfId="714" priority="97"/>
  </conditionalFormatting>
  <conditionalFormatting sqref="G38">
    <cfRule type="duplicateValues" dxfId="713" priority="96"/>
  </conditionalFormatting>
  <conditionalFormatting sqref="G38">
    <cfRule type="duplicateValues" dxfId="712" priority="95"/>
  </conditionalFormatting>
  <conditionalFormatting sqref="G39">
    <cfRule type="duplicateValues" dxfId="711" priority="94"/>
  </conditionalFormatting>
  <conditionalFormatting sqref="G39">
    <cfRule type="duplicateValues" dxfId="710" priority="93"/>
  </conditionalFormatting>
  <conditionalFormatting sqref="G39">
    <cfRule type="duplicateValues" dxfId="709" priority="92"/>
  </conditionalFormatting>
  <conditionalFormatting sqref="G40">
    <cfRule type="duplicateValues" dxfId="708" priority="91"/>
  </conditionalFormatting>
  <conditionalFormatting sqref="G40">
    <cfRule type="duplicateValues" dxfId="707" priority="90"/>
  </conditionalFormatting>
  <conditionalFormatting sqref="G40">
    <cfRule type="duplicateValues" dxfId="706" priority="89"/>
  </conditionalFormatting>
  <conditionalFormatting sqref="D53:D55">
    <cfRule type="duplicateValues" dxfId="705" priority="84"/>
    <cfRule type="duplicateValues" dxfId="704" priority="85"/>
  </conditionalFormatting>
  <conditionalFormatting sqref="D53:D55">
    <cfRule type="duplicateValues" dxfId="703" priority="81"/>
    <cfRule type="duplicateValues" dxfId="702" priority="82"/>
    <cfRule type="duplicateValues" dxfId="701" priority="83"/>
  </conditionalFormatting>
  <conditionalFormatting sqref="G53:G55">
    <cfRule type="duplicateValues" dxfId="700" priority="80"/>
  </conditionalFormatting>
  <conditionalFormatting sqref="E53 G53:G55">
    <cfRule type="duplicateValues" dxfId="699" priority="86"/>
  </conditionalFormatting>
  <conditionalFormatting sqref="E55 G53:G55 E53">
    <cfRule type="duplicateValues" dxfId="698" priority="87"/>
  </conditionalFormatting>
  <conditionalFormatting sqref="E55 E53">
    <cfRule type="duplicateValues" dxfId="697" priority="88"/>
  </conditionalFormatting>
  <conditionalFormatting sqref="D41:D52">
    <cfRule type="duplicateValues" dxfId="696" priority="150"/>
    <cfRule type="duplicateValues" dxfId="695" priority="151"/>
  </conditionalFormatting>
  <conditionalFormatting sqref="G46:G52">
    <cfRule type="duplicateValues" dxfId="694" priority="152"/>
  </conditionalFormatting>
  <conditionalFormatting sqref="E41:E52">
    <cfRule type="duplicateValues" dxfId="693" priority="153"/>
  </conditionalFormatting>
  <conditionalFormatting sqref="G33">
    <cfRule type="duplicateValues" dxfId="692" priority="77"/>
  </conditionalFormatting>
  <conditionalFormatting sqref="G33">
    <cfRule type="duplicateValues" dxfId="691" priority="78"/>
  </conditionalFormatting>
  <conditionalFormatting sqref="G33">
    <cfRule type="duplicateValues" dxfId="690" priority="79"/>
  </conditionalFormatting>
  <conditionalFormatting sqref="G26">
    <cfRule type="duplicateValues" dxfId="689" priority="74"/>
  </conditionalFormatting>
  <conditionalFormatting sqref="G26">
    <cfRule type="duplicateValues" dxfId="688" priority="75"/>
  </conditionalFormatting>
  <conditionalFormatting sqref="G26">
    <cfRule type="duplicateValues" dxfId="687" priority="76"/>
  </conditionalFormatting>
  <conditionalFormatting sqref="G27">
    <cfRule type="duplicateValues" dxfId="686" priority="71"/>
  </conditionalFormatting>
  <conditionalFormatting sqref="G27">
    <cfRule type="duplicateValues" dxfId="685" priority="72"/>
  </conditionalFormatting>
  <conditionalFormatting sqref="G27">
    <cfRule type="duplicateValues" dxfId="684" priority="73"/>
  </conditionalFormatting>
  <conditionalFormatting sqref="G28">
    <cfRule type="duplicateValues" dxfId="683" priority="68"/>
  </conditionalFormatting>
  <conditionalFormatting sqref="G28">
    <cfRule type="duplicateValues" dxfId="682" priority="69"/>
  </conditionalFormatting>
  <conditionalFormatting sqref="G28">
    <cfRule type="duplicateValues" dxfId="681" priority="70"/>
  </conditionalFormatting>
  <conditionalFormatting sqref="G29">
    <cfRule type="duplicateValues" dxfId="680" priority="65"/>
  </conditionalFormatting>
  <conditionalFormatting sqref="G29">
    <cfRule type="duplicateValues" dxfId="679" priority="66"/>
  </conditionalFormatting>
  <conditionalFormatting sqref="G29">
    <cfRule type="duplicateValues" dxfId="678" priority="67"/>
  </conditionalFormatting>
  <conditionalFormatting sqref="G30">
    <cfRule type="duplicateValues" dxfId="677" priority="62"/>
  </conditionalFormatting>
  <conditionalFormatting sqref="G30">
    <cfRule type="duplicateValues" dxfId="676" priority="63"/>
  </conditionalFormatting>
  <conditionalFormatting sqref="G30">
    <cfRule type="duplicateValues" dxfId="675" priority="64"/>
  </conditionalFormatting>
  <conditionalFormatting sqref="G31">
    <cfRule type="duplicateValues" dxfId="674" priority="59"/>
  </conditionalFormatting>
  <conditionalFormatting sqref="G31">
    <cfRule type="duplicateValues" dxfId="673" priority="60"/>
  </conditionalFormatting>
  <conditionalFormatting sqref="G31">
    <cfRule type="duplicateValues" dxfId="672" priority="61"/>
  </conditionalFormatting>
  <conditionalFormatting sqref="G32">
    <cfRule type="duplicateValues" dxfId="671" priority="56"/>
  </conditionalFormatting>
  <conditionalFormatting sqref="G32">
    <cfRule type="duplicateValues" dxfId="670" priority="57"/>
  </conditionalFormatting>
  <conditionalFormatting sqref="G32">
    <cfRule type="duplicateValues" dxfId="669" priority="58"/>
  </conditionalFormatting>
  <conditionalFormatting sqref="D56">
    <cfRule type="duplicateValues" dxfId="668" priority="54"/>
    <cfRule type="duplicateValues" dxfId="667" priority="55"/>
  </conditionalFormatting>
  <conditionalFormatting sqref="D56">
    <cfRule type="duplicateValues" dxfId="666" priority="51"/>
    <cfRule type="duplicateValues" dxfId="665" priority="52"/>
    <cfRule type="duplicateValues" dxfId="664" priority="53"/>
  </conditionalFormatting>
  <conditionalFormatting sqref="E56">
    <cfRule type="duplicateValues" dxfId="663" priority="48"/>
  </conditionalFormatting>
  <conditionalFormatting sqref="E56">
    <cfRule type="duplicateValues" dxfId="662" priority="49"/>
  </conditionalFormatting>
  <conditionalFormatting sqref="E56">
    <cfRule type="duplicateValues" dxfId="661" priority="50"/>
  </conditionalFormatting>
  <conditionalFormatting sqref="G56">
    <cfRule type="duplicateValues" dxfId="660" priority="45"/>
  </conditionalFormatting>
  <conditionalFormatting sqref="G56">
    <cfRule type="duplicateValues" dxfId="659" priority="46"/>
  </conditionalFormatting>
  <conditionalFormatting sqref="G56">
    <cfRule type="duplicateValues" dxfId="658" priority="47"/>
  </conditionalFormatting>
  <conditionalFormatting sqref="D64 D57:D58">
    <cfRule type="duplicateValues" dxfId="657" priority="38"/>
    <cfRule type="duplicateValues" dxfId="656" priority="39"/>
  </conditionalFormatting>
  <conditionalFormatting sqref="D64 D57:D58">
    <cfRule type="duplicateValues" dxfId="655" priority="40"/>
    <cfRule type="duplicateValues" dxfId="654" priority="41"/>
    <cfRule type="duplicateValues" dxfId="653" priority="42"/>
  </conditionalFormatting>
  <conditionalFormatting sqref="E64 E57:E58">
    <cfRule type="duplicateValues" dxfId="652" priority="43"/>
  </conditionalFormatting>
  <conditionalFormatting sqref="G64 G57:G58">
    <cfRule type="duplicateValues" dxfId="651" priority="44"/>
  </conditionalFormatting>
  <conditionalFormatting sqref="D63">
    <cfRule type="duplicateValues" dxfId="650" priority="25"/>
    <cfRule type="duplicateValues" dxfId="649" priority="26"/>
  </conditionalFormatting>
  <conditionalFormatting sqref="D63">
    <cfRule type="duplicateValues" dxfId="648" priority="22"/>
    <cfRule type="duplicateValues" dxfId="647" priority="23"/>
    <cfRule type="duplicateValues" dxfId="646" priority="24"/>
  </conditionalFormatting>
  <conditionalFormatting sqref="G63">
    <cfRule type="duplicateValues" dxfId="645" priority="19"/>
  </conditionalFormatting>
  <conditionalFormatting sqref="G63">
    <cfRule type="duplicateValues" dxfId="644" priority="20"/>
  </conditionalFormatting>
  <conditionalFormatting sqref="G63">
    <cfRule type="duplicateValues" dxfId="643" priority="21"/>
  </conditionalFormatting>
  <conditionalFormatting sqref="E63">
    <cfRule type="duplicateValues" dxfId="642" priority="16"/>
  </conditionalFormatting>
  <conditionalFormatting sqref="E63">
    <cfRule type="duplicateValues" dxfId="641" priority="17"/>
  </conditionalFormatting>
  <conditionalFormatting sqref="E63">
    <cfRule type="duplicateValues" dxfId="640" priority="18"/>
  </conditionalFormatting>
  <conditionalFormatting sqref="E63">
    <cfRule type="duplicateValues" dxfId="639" priority="15"/>
  </conditionalFormatting>
  <conditionalFormatting sqref="E63">
    <cfRule type="duplicateValues" dxfId="638" priority="14"/>
  </conditionalFormatting>
  <conditionalFormatting sqref="D59:D62">
    <cfRule type="duplicateValues" dxfId="637" priority="194"/>
    <cfRule type="duplicateValues" dxfId="636" priority="195"/>
  </conditionalFormatting>
  <conditionalFormatting sqref="D59:D62">
    <cfRule type="duplicateValues" dxfId="635" priority="196"/>
    <cfRule type="duplicateValues" dxfId="634" priority="197"/>
    <cfRule type="duplicateValues" dxfId="633" priority="198"/>
  </conditionalFormatting>
  <conditionalFormatting sqref="G59:G62">
    <cfRule type="duplicateValues" dxfId="632" priority="199"/>
  </conditionalFormatting>
  <conditionalFormatting sqref="E59:E62">
    <cfRule type="duplicateValues" dxfId="631" priority="200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T70"/>
  <sheetViews>
    <sheetView view="pageBreakPreview" zoomScale="60" zoomScaleNormal="50" workbookViewId="0">
      <selection activeCell="E23" sqref="E23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46" customWidth="1"/>
    <col min="4" max="4" width="22.7109375" style="63" customWidth="1"/>
    <col min="5" max="5" width="38.5703125" style="51" bestFit="1" customWidth="1"/>
    <col min="6" max="6" width="51.42578125" style="46" bestFit="1" customWidth="1"/>
    <col min="7" max="7" width="27.140625" style="46" customWidth="1"/>
    <col min="8" max="8" width="23.140625" style="48" customWidth="1"/>
    <col min="9" max="9" width="21" style="48" customWidth="1"/>
    <col min="10" max="10" width="21.85546875" style="48" customWidth="1"/>
    <col min="11" max="11" width="20.28515625" style="48" customWidth="1"/>
    <col min="12" max="12" width="18.28515625" style="48" customWidth="1"/>
    <col min="13" max="13" width="23.28515625" style="48" customWidth="1"/>
    <col min="14" max="14" width="30.28515625" style="49" bestFit="1" customWidth="1"/>
    <col min="15" max="15" width="28.140625" style="48" bestFit="1" customWidth="1"/>
    <col min="16" max="16" width="20.7109375" style="1" customWidth="1"/>
    <col min="17" max="17" width="20.5703125" style="1" customWidth="1"/>
    <col min="18" max="18" width="18.7109375" style="1" customWidth="1"/>
    <col min="19" max="19" width="25.28515625" style="1" bestFit="1" customWidth="1"/>
    <col min="20" max="16384" width="11.42578125" style="1"/>
  </cols>
  <sheetData>
    <row r="9" spans="2:19" ht="36" x14ac:dyDescent="0.55000000000000004"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2:19" ht="36" x14ac:dyDescent="0.55000000000000004">
      <c r="B10" s="136" t="s">
        <v>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2:19" ht="61.5" x14ac:dyDescent="0.9">
      <c r="C11" s="2" t="s">
        <v>269</v>
      </c>
      <c r="D11" s="3"/>
      <c r="E11" s="3"/>
      <c r="F11" s="3"/>
      <c r="G11" s="3"/>
      <c r="H11" s="3"/>
      <c r="I11" s="137" t="s">
        <v>2</v>
      </c>
      <c r="J11" s="137"/>
      <c r="K11" s="137"/>
      <c r="L11" s="137"/>
      <c r="M11" s="137"/>
      <c r="N11" s="138"/>
      <c r="O11" s="4"/>
      <c r="P11" s="139" t="s">
        <v>3</v>
      </c>
      <c r="Q11" s="139"/>
      <c r="R11" s="139"/>
      <c r="S11" s="139"/>
    </row>
    <row r="12" spans="2:19" ht="69.75" x14ac:dyDescent="0.35">
      <c r="B12" s="5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20" customFormat="1" x14ac:dyDescent="0.35">
      <c r="B13" s="11">
        <v>1</v>
      </c>
      <c r="C13" s="12" t="s">
        <v>21</v>
      </c>
      <c r="D13" s="13" t="s">
        <v>22</v>
      </c>
      <c r="E13" s="14" t="s">
        <v>23</v>
      </c>
      <c r="F13" s="15" t="s">
        <v>24</v>
      </c>
      <c r="G13" s="16" t="s">
        <v>255</v>
      </c>
      <c r="H13" s="17">
        <v>35000</v>
      </c>
      <c r="I13" s="18">
        <v>25</v>
      </c>
      <c r="J13" s="18">
        <f t="shared" ref="J13:J22" si="0">+H13*3.04%</f>
        <v>1064</v>
      </c>
      <c r="K13" s="18">
        <f t="shared" ref="K13:K22" si="1">+H13*2.87%</f>
        <v>1004.5</v>
      </c>
      <c r="L13" s="18">
        <v>0</v>
      </c>
      <c r="M13" s="18">
        <v>1190.1199999999999</v>
      </c>
      <c r="N13" s="18">
        <f t="shared" ref="N13:N15" si="2">+I13+J13+K13+L13+M13</f>
        <v>3283.62</v>
      </c>
      <c r="O13" s="18">
        <f t="shared" ref="O13:O17" si="3">+H13-N13</f>
        <v>31716.38</v>
      </c>
      <c r="P13" s="19">
        <f t="shared" ref="P13:P15" si="4">+H13*7.09%</f>
        <v>2481.5</v>
      </c>
      <c r="Q13" s="19">
        <f t="shared" ref="Q13:Q15" si="5">+H13*7.1%</f>
        <v>2485</v>
      </c>
      <c r="R13" s="19">
        <f t="shared" ref="R13:R15" si="6">+H13*1.1%</f>
        <v>385.00000000000006</v>
      </c>
      <c r="S13" s="19">
        <f t="shared" ref="S13:S32" si="7">+P13+Q13+R13</f>
        <v>5351.5</v>
      </c>
    </row>
    <row r="14" spans="2:19" s="20" customFormat="1" x14ac:dyDescent="0.35">
      <c r="B14" s="11">
        <f>+B13+1</f>
        <v>2</v>
      </c>
      <c r="C14" s="12" t="s">
        <v>26</v>
      </c>
      <c r="D14" s="13" t="s">
        <v>27</v>
      </c>
      <c r="E14" s="13" t="s">
        <v>28</v>
      </c>
      <c r="F14" s="15" t="s">
        <v>24</v>
      </c>
      <c r="G14" s="16" t="s">
        <v>256</v>
      </c>
      <c r="H14" s="17">
        <v>35000</v>
      </c>
      <c r="I14" s="18">
        <v>25</v>
      </c>
      <c r="J14" s="18">
        <f t="shared" si="0"/>
        <v>1064</v>
      </c>
      <c r="K14" s="18">
        <f t="shared" si="1"/>
        <v>1004.5</v>
      </c>
      <c r="L14" s="18">
        <v>0</v>
      </c>
      <c r="M14" s="18">
        <v>0</v>
      </c>
      <c r="N14" s="18">
        <f t="shared" si="2"/>
        <v>2093.5</v>
      </c>
      <c r="O14" s="18">
        <f t="shared" si="3"/>
        <v>32906.5</v>
      </c>
      <c r="P14" s="19">
        <f t="shared" si="4"/>
        <v>2481.5</v>
      </c>
      <c r="Q14" s="19">
        <f t="shared" si="5"/>
        <v>2485</v>
      </c>
      <c r="R14" s="19">
        <f t="shared" si="6"/>
        <v>385.00000000000006</v>
      </c>
      <c r="S14" s="19">
        <f t="shared" si="7"/>
        <v>5351.5</v>
      </c>
    </row>
    <row r="15" spans="2:19" s="20" customFormat="1" x14ac:dyDescent="0.35">
      <c r="B15" s="11">
        <f t="shared" ref="B15:B63" si="8">+B14+1</f>
        <v>3</v>
      </c>
      <c r="C15" s="12" t="s">
        <v>30</v>
      </c>
      <c r="D15" s="13" t="s">
        <v>31</v>
      </c>
      <c r="E15" s="14" t="s">
        <v>32</v>
      </c>
      <c r="F15" s="15" t="s">
        <v>24</v>
      </c>
      <c r="G15" s="16" t="s">
        <v>257</v>
      </c>
      <c r="H15" s="17">
        <v>35000</v>
      </c>
      <c r="I15" s="18">
        <v>25</v>
      </c>
      <c r="J15" s="18">
        <f t="shared" si="0"/>
        <v>1064</v>
      </c>
      <c r="K15" s="18">
        <f t="shared" si="1"/>
        <v>1004.5</v>
      </c>
      <c r="L15" s="18">
        <v>0</v>
      </c>
      <c r="M15" s="18">
        <v>0</v>
      </c>
      <c r="N15" s="18">
        <f t="shared" si="2"/>
        <v>2093.5</v>
      </c>
      <c r="O15" s="18">
        <f t="shared" si="3"/>
        <v>32906.5</v>
      </c>
      <c r="P15" s="19">
        <f t="shared" si="4"/>
        <v>2481.5</v>
      </c>
      <c r="Q15" s="19">
        <f t="shared" si="5"/>
        <v>2485</v>
      </c>
      <c r="R15" s="19">
        <f t="shared" si="6"/>
        <v>385.00000000000006</v>
      </c>
      <c r="S15" s="19">
        <f t="shared" si="7"/>
        <v>5351.5</v>
      </c>
    </row>
    <row r="16" spans="2:19" s="24" customFormat="1" x14ac:dyDescent="0.35">
      <c r="B16" s="11">
        <f t="shared" si="8"/>
        <v>4</v>
      </c>
      <c r="C16" s="15" t="s">
        <v>34</v>
      </c>
      <c r="D16" s="21" t="s">
        <v>35</v>
      </c>
      <c r="E16" s="22" t="s">
        <v>36</v>
      </c>
      <c r="F16" s="23" t="s">
        <v>37</v>
      </c>
      <c r="G16" s="12" t="s">
        <v>258</v>
      </c>
      <c r="H16" s="17">
        <v>15000</v>
      </c>
      <c r="I16" s="18">
        <v>25</v>
      </c>
      <c r="J16" s="18">
        <f t="shared" si="0"/>
        <v>456</v>
      </c>
      <c r="K16" s="18">
        <f t="shared" si="1"/>
        <v>430.5</v>
      </c>
      <c r="L16" s="18">
        <v>0</v>
      </c>
      <c r="M16" s="18">
        <v>0</v>
      </c>
      <c r="N16" s="18">
        <f>+I16+J16+K16+L16+M16</f>
        <v>911.5</v>
      </c>
      <c r="O16" s="18">
        <f t="shared" si="3"/>
        <v>14088.5</v>
      </c>
      <c r="P16" s="19">
        <f>+H16*7.09%</f>
        <v>1063.5</v>
      </c>
      <c r="Q16" s="19">
        <f>+H16*7.1%</f>
        <v>1065</v>
      </c>
      <c r="R16" s="19">
        <f>+H16*1.1%</f>
        <v>165.00000000000003</v>
      </c>
      <c r="S16" s="19">
        <f t="shared" si="7"/>
        <v>2293.5</v>
      </c>
    </row>
    <row r="17" spans="2:19" s="24" customFormat="1" x14ac:dyDescent="0.35">
      <c r="B17" s="11">
        <f t="shared" si="8"/>
        <v>5</v>
      </c>
      <c r="C17" s="12" t="s">
        <v>39</v>
      </c>
      <c r="D17" s="22" t="s">
        <v>40</v>
      </c>
      <c r="E17" s="22" t="s">
        <v>41</v>
      </c>
      <c r="F17" s="15" t="s">
        <v>24</v>
      </c>
      <c r="G17" s="16" t="s">
        <v>42</v>
      </c>
      <c r="H17" s="17">
        <v>35000</v>
      </c>
      <c r="I17" s="18">
        <v>25</v>
      </c>
      <c r="J17" s="18">
        <f t="shared" si="0"/>
        <v>1064</v>
      </c>
      <c r="K17" s="18">
        <f t="shared" si="1"/>
        <v>1004.5</v>
      </c>
      <c r="L17" s="18">
        <v>0</v>
      </c>
      <c r="M17" s="18">
        <v>1190.1199999999999</v>
      </c>
      <c r="N17" s="18">
        <f t="shared" ref="N17:N40" si="9">+I17+J17+K17+L17+M17</f>
        <v>3283.62</v>
      </c>
      <c r="O17" s="18">
        <f t="shared" si="3"/>
        <v>31716.38</v>
      </c>
      <c r="P17" s="19">
        <f t="shared" ref="P17:P22" si="10">+H17*7.09%</f>
        <v>2481.5</v>
      </c>
      <c r="Q17" s="19">
        <f t="shared" ref="Q17:Q22" si="11">+H17*7.1%</f>
        <v>2485</v>
      </c>
      <c r="R17" s="19">
        <f t="shared" ref="R17:R22" si="12">+H17*1.1%</f>
        <v>385.00000000000006</v>
      </c>
      <c r="S17" s="19">
        <f t="shared" si="7"/>
        <v>5351.5</v>
      </c>
    </row>
    <row r="18" spans="2:19" s="24" customFormat="1" x14ac:dyDescent="0.35">
      <c r="B18" s="15">
        <f t="shared" si="8"/>
        <v>6</v>
      </c>
      <c r="C18" s="12" t="s">
        <v>43</v>
      </c>
      <c r="D18" s="22" t="s">
        <v>44</v>
      </c>
      <c r="E18" s="22" t="s">
        <v>45</v>
      </c>
      <c r="F18" s="15" t="s">
        <v>24</v>
      </c>
      <c r="G18" s="16" t="s">
        <v>46</v>
      </c>
      <c r="H18" s="17">
        <v>35000</v>
      </c>
      <c r="I18" s="18">
        <v>25</v>
      </c>
      <c r="J18" s="18">
        <f t="shared" si="0"/>
        <v>1064</v>
      </c>
      <c r="K18" s="18">
        <f t="shared" si="1"/>
        <v>1004.5</v>
      </c>
      <c r="L18" s="18">
        <v>0</v>
      </c>
      <c r="M18" s="18">
        <v>0</v>
      </c>
      <c r="N18" s="18">
        <f t="shared" si="9"/>
        <v>2093.5</v>
      </c>
      <c r="O18" s="18">
        <f>+H18-N18</f>
        <v>32906.5</v>
      </c>
      <c r="P18" s="19">
        <f t="shared" si="10"/>
        <v>2481.5</v>
      </c>
      <c r="Q18" s="19">
        <f t="shared" si="11"/>
        <v>2485</v>
      </c>
      <c r="R18" s="19">
        <f t="shared" si="12"/>
        <v>385.00000000000006</v>
      </c>
      <c r="S18" s="19">
        <f t="shared" si="7"/>
        <v>5351.5</v>
      </c>
    </row>
    <row r="19" spans="2:19" s="24" customFormat="1" x14ac:dyDescent="0.35">
      <c r="B19" s="15">
        <f t="shared" si="8"/>
        <v>7</v>
      </c>
      <c r="C19" s="12" t="s">
        <v>47</v>
      </c>
      <c r="D19" s="22" t="s">
        <v>48</v>
      </c>
      <c r="E19" s="22" t="s">
        <v>49</v>
      </c>
      <c r="F19" s="25" t="s">
        <v>50</v>
      </c>
      <c r="G19" s="16" t="s">
        <v>51</v>
      </c>
      <c r="H19" s="26">
        <v>15000</v>
      </c>
      <c r="I19" s="18">
        <v>25</v>
      </c>
      <c r="J19" s="18">
        <f t="shared" si="0"/>
        <v>456</v>
      </c>
      <c r="K19" s="18">
        <f t="shared" si="1"/>
        <v>430.5</v>
      </c>
      <c r="L19" s="18">
        <v>0</v>
      </c>
      <c r="M19" s="18">
        <v>0</v>
      </c>
      <c r="N19" s="18">
        <f t="shared" si="9"/>
        <v>911.5</v>
      </c>
      <c r="O19" s="18">
        <f t="shared" ref="O19:O22" si="13">+H19-N19</f>
        <v>14088.5</v>
      </c>
      <c r="P19" s="19">
        <f t="shared" si="10"/>
        <v>1063.5</v>
      </c>
      <c r="Q19" s="19">
        <f t="shared" si="11"/>
        <v>1065</v>
      </c>
      <c r="R19" s="19">
        <f t="shared" si="12"/>
        <v>165.00000000000003</v>
      </c>
      <c r="S19" s="19">
        <f t="shared" si="7"/>
        <v>2293.5</v>
      </c>
    </row>
    <row r="20" spans="2:19" s="24" customFormat="1" x14ac:dyDescent="0.35">
      <c r="B20" s="15">
        <f t="shared" si="8"/>
        <v>8</v>
      </c>
      <c r="C20" s="12" t="s">
        <v>52</v>
      </c>
      <c r="D20" s="22" t="s">
        <v>53</v>
      </c>
      <c r="E20" s="22" t="s">
        <v>54</v>
      </c>
      <c r="F20" s="25" t="s">
        <v>50</v>
      </c>
      <c r="G20" s="16" t="s">
        <v>55</v>
      </c>
      <c r="H20" s="26">
        <v>15000</v>
      </c>
      <c r="I20" s="18">
        <v>25</v>
      </c>
      <c r="J20" s="18">
        <f t="shared" si="0"/>
        <v>456</v>
      </c>
      <c r="K20" s="18">
        <f t="shared" si="1"/>
        <v>430.5</v>
      </c>
      <c r="L20" s="18">
        <v>0</v>
      </c>
      <c r="M20" s="18">
        <v>0</v>
      </c>
      <c r="N20" s="18">
        <f t="shared" si="9"/>
        <v>911.5</v>
      </c>
      <c r="O20" s="18">
        <f t="shared" si="13"/>
        <v>14088.5</v>
      </c>
      <c r="P20" s="19">
        <f t="shared" si="10"/>
        <v>1063.5</v>
      </c>
      <c r="Q20" s="19">
        <f t="shared" si="11"/>
        <v>1065</v>
      </c>
      <c r="R20" s="19">
        <f t="shared" si="12"/>
        <v>165.00000000000003</v>
      </c>
      <c r="S20" s="19">
        <f t="shared" si="7"/>
        <v>2293.5</v>
      </c>
    </row>
    <row r="21" spans="2:19" s="24" customFormat="1" x14ac:dyDescent="0.35">
      <c r="B21" s="15">
        <f t="shared" si="8"/>
        <v>9</v>
      </c>
      <c r="C21" s="12" t="s">
        <v>56</v>
      </c>
      <c r="D21" s="22" t="s">
        <v>57</v>
      </c>
      <c r="E21" s="22" t="s">
        <v>58</v>
      </c>
      <c r="F21" s="12" t="s">
        <v>59</v>
      </c>
      <c r="G21" s="16" t="s">
        <v>60</v>
      </c>
      <c r="H21" s="26">
        <v>90000</v>
      </c>
      <c r="I21" s="26">
        <v>25</v>
      </c>
      <c r="J21" s="18">
        <f t="shared" si="0"/>
        <v>2736</v>
      </c>
      <c r="K21" s="18">
        <f t="shared" si="1"/>
        <v>2583</v>
      </c>
      <c r="L21" s="26">
        <v>9753.19</v>
      </c>
      <c r="M21" s="26">
        <v>0</v>
      </c>
      <c r="N21" s="18">
        <f t="shared" si="9"/>
        <v>15097.19</v>
      </c>
      <c r="O21" s="26">
        <f t="shared" si="13"/>
        <v>74902.81</v>
      </c>
      <c r="P21" s="27">
        <f t="shared" si="10"/>
        <v>6381</v>
      </c>
      <c r="Q21" s="27">
        <f t="shared" si="11"/>
        <v>6389.9999999999991</v>
      </c>
      <c r="R21" s="27">
        <v>593.21</v>
      </c>
      <c r="S21" s="19">
        <f t="shared" si="7"/>
        <v>13364.21</v>
      </c>
    </row>
    <row r="22" spans="2:19" s="24" customFormat="1" x14ac:dyDescent="0.35">
      <c r="B22" s="15">
        <f t="shared" si="8"/>
        <v>10</v>
      </c>
      <c r="C22" s="12" t="s">
        <v>61</v>
      </c>
      <c r="D22" s="22" t="s">
        <v>62</v>
      </c>
      <c r="E22" s="22" t="s">
        <v>63</v>
      </c>
      <c r="F22" s="12" t="s">
        <v>64</v>
      </c>
      <c r="G22" s="16" t="s">
        <v>65</v>
      </c>
      <c r="H22" s="28">
        <v>35000</v>
      </c>
      <c r="I22" s="26">
        <v>25</v>
      </c>
      <c r="J22" s="18">
        <f t="shared" si="0"/>
        <v>1064</v>
      </c>
      <c r="K22" s="18">
        <f t="shared" si="1"/>
        <v>1004.5</v>
      </c>
      <c r="L22" s="18">
        <v>0</v>
      </c>
      <c r="M22" s="18">
        <v>0</v>
      </c>
      <c r="N22" s="18">
        <f t="shared" si="9"/>
        <v>2093.5</v>
      </c>
      <c r="O22" s="18">
        <f t="shared" si="13"/>
        <v>32906.5</v>
      </c>
      <c r="P22" s="19">
        <f t="shared" si="10"/>
        <v>2481.5</v>
      </c>
      <c r="Q22" s="19">
        <f t="shared" si="11"/>
        <v>2485</v>
      </c>
      <c r="R22" s="19">
        <f t="shared" si="12"/>
        <v>385.00000000000006</v>
      </c>
      <c r="S22" s="19">
        <f t="shared" si="7"/>
        <v>5351.5</v>
      </c>
    </row>
    <row r="23" spans="2:19" s="24" customFormat="1" x14ac:dyDescent="0.35">
      <c r="B23" s="15">
        <f t="shared" si="8"/>
        <v>11</v>
      </c>
      <c r="C23" s="12" t="s">
        <v>66</v>
      </c>
      <c r="D23" s="22" t="s">
        <v>67</v>
      </c>
      <c r="E23" s="22" t="s">
        <v>68</v>
      </c>
      <c r="F23" s="12" t="s">
        <v>69</v>
      </c>
      <c r="G23" s="16" t="s">
        <v>70</v>
      </c>
      <c r="H23" s="28">
        <v>45000</v>
      </c>
      <c r="I23" s="26">
        <v>25</v>
      </c>
      <c r="J23" s="26">
        <f>+H23*3.04%</f>
        <v>1368</v>
      </c>
      <c r="K23" s="26">
        <f>+H23*2.87%</f>
        <v>1291.5</v>
      </c>
      <c r="L23" s="26">
        <v>1148.33</v>
      </c>
      <c r="M23" s="26">
        <v>0</v>
      </c>
      <c r="N23" s="18">
        <f t="shared" si="9"/>
        <v>3832.83</v>
      </c>
      <c r="O23" s="26">
        <f>+H23-N23</f>
        <v>41167.17</v>
      </c>
      <c r="P23" s="27">
        <f>+H23*7.09%</f>
        <v>3190.5</v>
      </c>
      <c r="Q23" s="27">
        <f>+H23*7.1%</f>
        <v>3194.9999999999995</v>
      </c>
      <c r="R23" s="27">
        <f>+H23*1.1%</f>
        <v>495.00000000000006</v>
      </c>
      <c r="S23" s="19">
        <f t="shared" si="7"/>
        <v>6880.5</v>
      </c>
    </row>
    <row r="24" spans="2:19" s="24" customFormat="1" x14ac:dyDescent="0.35">
      <c r="B24" s="15">
        <f t="shared" si="8"/>
        <v>12</v>
      </c>
      <c r="C24" s="12" t="s">
        <v>71</v>
      </c>
      <c r="D24" s="22" t="s">
        <v>72</v>
      </c>
      <c r="E24" s="22" t="s">
        <v>73</v>
      </c>
      <c r="F24" s="12" t="s">
        <v>74</v>
      </c>
      <c r="G24" s="16" t="s">
        <v>75</v>
      </c>
      <c r="H24" s="28">
        <v>45000</v>
      </c>
      <c r="I24" s="26">
        <v>25</v>
      </c>
      <c r="J24" s="26">
        <f>+H24*3.04%</f>
        <v>1368</v>
      </c>
      <c r="K24" s="26">
        <f>+H24*2.87%</f>
        <v>1291.5</v>
      </c>
      <c r="L24" s="26">
        <v>1148.33</v>
      </c>
      <c r="M24" s="26">
        <v>0</v>
      </c>
      <c r="N24" s="18">
        <f t="shared" si="9"/>
        <v>3832.83</v>
      </c>
      <c r="O24" s="26">
        <f>+H24-N24</f>
        <v>41167.17</v>
      </c>
      <c r="P24" s="27">
        <f>+H24*7.09%</f>
        <v>3190.5</v>
      </c>
      <c r="Q24" s="27">
        <f>+H24*7.1%</f>
        <v>3194.9999999999995</v>
      </c>
      <c r="R24" s="27">
        <f>+H24*1.1%</f>
        <v>495.00000000000006</v>
      </c>
      <c r="S24" s="19">
        <f t="shared" si="7"/>
        <v>6880.5</v>
      </c>
    </row>
    <row r="25" spans="2:19" s="24" customFormat="1" x14ac:dyDescent="0.35">
      <c r="B25" s="15">
        <f t="shared" si="8"/>
        <v>13</v>
      </c>
      <c r="C25" s="12" t="s">
        <v>76</v>
      </c>
      <c r="D25" s="22" t="s">
        <v>77</v>
      </c>
      <c r="E25" s="13" t="s">
        <v>78</v>
      </c>
      <c r="F25" s="12" t="s">
        <v>79</v>
      </c>
      <c r="G25" s="16" t="s">
        <v>80</v>
      </c>
      <c r="H25" s="28">
        <v>9000</v>
      </c>
      <c r="I25" s="18">
        <v>25</v>
      </c>
      <c r="J25" s="18">
        <f>+H25*3.04%</f>
        <v>273.60000000000002</v>
      </c>
      <c r="K25" s="18">
        <f>+H25*2.87%</f>
        <v>258.3</v>
      </c>
      <c r="L25" s="18">
        <v>0</v>
      </c>
      <c r="M25" s="18">
        <v>0</v>
      </c>
      <c r="N25" s="18">
        <f t="shared" si="9"/>
        <v>556.90000000000009</v>
      </c>
      <c r="O25" s="18">
        <f>+H25-N25</f>
        <v>8443.1</v>
      </c>
      <c r="P25" s="19">
        <f>+H25*7.09%</f>
        <v>638.1</v>
      </c>
      <c r="Q25" s="19">
        <f>+H25*7.1%</f>
        <v>638.99999999999989</v>
      </c>
      <c r="R25" s="19">
        <f>+H25*1.1%</f>
        <v>99.000000000000014</v>
      </c>
      <c r="S25" s="19">
        <f t="shared" si="7"/>
        <v>1376.1</v>
      </c>
    </row>
    <row r="26" spans="2:19" s="24" customFormat="1" x14ac:dyDescent="0.35">
      <c r="B26" s="15">
        <f t="shared" si="8"/>
        <v>14</v>
      </c>
      <c r="C26" s="12" t="s">
        <v>81</v>
      </c>
      <c r="D26" s="22" t="s">
        <v>82</v>
      </c>
      <c r="E26" s="22" t="s">
        <v>83</v>
      </c>
      <c r="F26" s="12" t="s">
        <v>24</v>
      </c>
      <c r="G26" s="16" t="s">
        <v>84</v>
      </c>
      <c r="H26" s="28">
        <v>35000</v>
      </c>
      <c r="I26" s="18">
        <v>25</v>
      </c>
      <c r="J26" s="18">
        <f t="shared" ref="J26:J40" si="14">+H26*3.04%</f>
        <v>1064</v>
      </c>
      <c r="K26" s="18">
        <f t="shared" ref="K26:K40" si="15">+H26*2.87%</f>
        <v>1004.5</v>
      </c>
      <c r="L26" s="18">
        <v>0</v>
      </c>
      <c r="M26" s="18">
        <v>0</v>
      </c>
      <c r="N26" s="18">
        <f t="shared" si="9"/>
        <v>2093.5</v>
      </c>
      <c r="O26" s="18">
        <f t="shared" ref="O26:O52" si="16">+H26-N26</f>
        <v>32906.5</v>
      </c>
      <c r="P26" s="19">
        <f t="shared" ref="P26:P52" si="17">+H26*7.09%</f>
        <v>2481.5</v>
      </c>
      <c r="Q26" s="19">
        <f t="shared" ref="Q26:Q52" si="18">+H26*7.1%</f>
        <v>2485</v>
      </c>
      <c r="R26" s="19">
        <f t="shared" ref="R26:R32" si="19">+H26*1.1%</f>
        <v>385.00000000000006</v>
      </c>
      <c r="S26" s="19">
        <f t="shared" si="7"/>
        <v>5351.5</v>
      </c>
    </row>
    <row r="27" spans="2:19" s="24" customFormat="1" x14ac:dyDescent="0.35">
      <c r="B27" s="15">
        <f t="shared" si="8"/>
        <v>15</v>
      </c>
      <c r="C27" s="12" t="s">
        <v>85</v>
      </c>
      <c r="D27" s="22" t="s">
        <v>86</v>
      </c>
      <c r="E27" s="22" t="s">
        <v>87</v>
      </c>
      <c r="F27" s="12" t="s">
        <v>24</v>
      </c>
      <c r="G27" s="16" t="s">
        <v>88</v>
      </c>
      <c r="H27" s="28">
        <v>35000</v>
      </c>
      <c r="I27" s="18">
        <v>25</v>
      </c>
      <c r="J27" s="18">
        <f t="shared" si="14"/>
        <v>1064</v>
      </c>
      <c r="K27" s="18">
        <f t="shared" si="15"/>
        <v>1004.5</v>
      </c>
      <c r="L27" s="18">
        <v>0</v>
      </c>
      <c r="M27" s="18">
        <v>0</v>
      </c>
      <c r="N27" s="18">
        <f t="shared" si="9"/>
        <v>2093.5</v>
      </c>
      <c r="O27" s="18">
        <f t="shared" si="16"/>
        <v>32906.5</v>
      </c>
      <c r="P27" s="19">
        <f t="shared" si="17"/>
        <v>2481.5</v>
      </c>
      <c r="Q27" s="19">
        <f t="shared" si="18"/>
        <v>2485</v>
      </c>
      <c r="R27" s="19">
        <f t="shared" si="19"/>
        <v>385.00000000000006</v>
      </c>
      <c r="S27" s="19">
        <f t="shared" si="7"/>
        <v>5351.5</v>
      </c>
    </row>
    <row r="28" spans="2:19" s="24" customFormat="1" x14ac:dyDescent="0.35">
      <c r="B28" s="15">
        <f t="shared" si="8"/>
        <v>16</v>
      </c>
      <c r="C28" s="12" t="s">
        <v>89</v>
      </c>
      <c r="D28" s="22" t="s">
        <v>90</v>
      </c>
      <c r="E28" s="22" t="s">
        <v>91</v>
      </c>
      <c r="F28" s="12" t="s">
        <v>24</v>
      </c>
      <c r="G28" s="16" t="s">
        <v>92</v>
      </c>
      <c r="H28" s="28">
        <v>35000</v>
      </c>
      <c r="I28" s="18">
        <v>25</v>
      </c>
      <c r="J28" s="18">
        <f t="shared" si="14"/>
        <v>1064</v>
      </c>
      <c r="K28" s="18">
        <f t="shared" si="15"/>
        <v>1004.5</v>
      </c>
      <c r="L28" s="18">
        <v>0</v>
      </c>
      <c r="M28" s="18">
        <v>0</v>
      </c>
      <c r="N28" s="18">
        <f t="shared" si="9"/>
        <v>2093.5</v>
      </c>
      <c r="O28" s="18">
        <f t="shared" si="16"/>
        <v>32906.5</v>
      </c>
      <c r="P28" s="19">
        <f t="shared" si="17"/>
        <v>2481.5</v>
      </c>
      <c r="Q28" s="19">
        <f t="shared" si="18"/>
        <v>2485</v>
      </c>
      <c r="R28" s="19">
        <f t="shared" si="19"/>
        <v>385.00000000000006</v>
      </c>
      <c r="S28" s="19">
        <f t="shared" si="7"/>
        <v>5351.5</v>
      </c>
    </row>
    <row r="29" spans="2:19" s="24" customFormat="1" x14ac:dyDescent="0.35">
      <c r="B29" s="15">
        <f t="shared" si="8"/>
        <v>17</v>
      </c>
      <c r="C29" s="12" t="s">
        <v>93</v>
      </c>
      <c r="D29" s="22" t="s">
        <v>94</v>
      </c>
      <c r="E29" s="22" t="s">
        <v>95</v>
      </c>
      <c r="F29" s="12" t="s">
        <v>24</v>
      </c>
      <c r="G29" s="16" t="s">
        <v>96</v>
      </c>
      <c r="H29" s="28">
        <v>35000</v>
      </c>
      <c r="I29" s="18">
        <v>25</v>
      </c>
      <c r="J29" s="18">
        <f t="shared" si="14"/>
        <v>1064</v>
      </c>
      <c r="K29" s="18">
        <f t="shared" si="15"/>
        <v>1004.5</v>
      </c>
      <c r="L29" s="18">
        <v>0</v>
      </c>
      <c r="M29" s="18">
        <v>0</v>
      </c>
      <c r="N29" s="18">
        <f t="shared" si="9"/>
        <v>2093.5</v>
      </c>
      <c r="O29" s="18">
        <f t="shared" si="16"/>
        <v>32906.5</v>
      </c>
      <c r="P29" s="19">
        <f t="shared" si="17"/>
        <v>2481.5</v>
      </c>
      <c r="Q29" s="19">
        <f t="shared" si="18"/>
        <v>2485</v>
      </c>
      <c r="R29" s="19">
        <f t="shared" si="19"/>
        <v>385.00000000000006</v>
      </c>
      <c r="S29" s="19">
        <f t="shared" si="7"/>
        <v>5351.5</v>
      </c>
    </row>
    <row r="30" spans="2:19" s="24" customFormat="1" x14ac:dyDescent="0.35">
      <c r="B30" s="15">
        <f t="shared" si="8"/>
        <v>18</v>
      </c>
      <c r="C30" s="12" t="s">
        <v>97</v>
      </c>
      <c r="D30" s="22" t="s">
        <v>98</v>
      </c>
      <c r="E30" s="22" t="s">
        <v>99</v>
      </c>
      <c r="F30" s="12" t="s">
        <v>24</v>
      </c>
      <c r="G30" s="16" t="s">
        <v>100</v>
      </c>
      <c r="H30" s="28">
        <v>35000</v>
      </c>
      <c r="I30" s="18">
        <v>25</v>
      </c>
      <c r="J30" s="18">
        <f t="shared" si="14"/>
        <v>1064</v>
      </c>
      <c r="K30" s="18">
        <f t="shared" si="15"/>
        <v>1004.5</v>
      </c>
      <c r="L30" s="18">
        <v>0</v>
      </c>
      <c r="M30" s="18">
        <v>0</v>
      </c>
      <c r="N30" s="18">
        <f t="shared" si="9"/>
        <v>2093.5</v>
      </c>
      <c r="O30" s="18">
        <f t="shared" si="16"/>
        <v>32906.5</v>
      </c>
      <c r="P30" s="19">
        <f t="shared" si="17"/>
        <v>2481.5</v>
      </c>
      <c r="Q30" s="19">
        <f t="shared" si="18"/>
        <v>2485</v>
      </c>
      <c r="R30" s="19">
        <f t="shared" si="19"/>
        <v>385.00000000000006</v>
      </c>
      <c r="S30" s="19">
        <f t="shared" si="7"/>
        <v>5351.5</v>
      </c>
    </row>
    <row r="31" spans="2:19" s="24" customFormat="1" x14ac:dyDescent="0.35">
      <c r="B31" s="15">
        <f t="shared" si="8"/>
        <v>19</v>
      </c>
      <c r="C31" s="12" t="s">
        <v>101</v>
      </c>
      <c r="D31" s="22" t="s">
        <v>102</v>
      </c>
      <c r="E31" s="22" t="s">
        <v>103</v>
      </c>
      <c r="F31" s="12" t="s">
        <v>64</v>
      </c>
      <c r="G31" s="16" t="s">
        <v>104</v>
      </c>
      <c r="H31" s="28">
        <v>35000</v>
      </c>
      <c r="I31" s="18">
        <v>25</v>
      </c>
      <c r="J31" s="18">
        <f t="shared" si="14"/>
        <v>1064</v>
      </c>
      <c r="K31" s="18">
        <f t="shared" si="15"/>
        <v>1004.5</v>
      </c>
      <c r="L31" s="18">
        <v>0</v>
      </c>
      <c r="M31" s="18">
        <v>0</v>
      </c>
      <c r="N31" s="18">
        <f t="shared" si="9"/>
        <v>2093.5</v>
      </c>
      <c r="O31" s="18">
        <f t="shared" si="16"/>
        <v>32906.5</v>
      </c>
      <c r="P31" s="19">
        <f t="shared" si="17"/>
        <v>2481.5</v>
      </c>
      <c r="Q31" s="19">
        <f t="shared" si="18"/>
        <v>2485</v>
      </c>
      <c r="R31" s="19">
        <f t="shared" si="19"/>
        <v>385.00000000000006</v>
      </c>
      <c r="S31" s="19">
        <f t="shared" si="7"/>
        <v>5351.5</v>
      </c>
    </row>
    <row r="32" spans="2:19" s="24" customFormat="1" x14ac:dyDescent="0.35">
      <c r="B32" s="15">
        <f t="shared" si="8"/>
        <v>20</v>
      </c>
      <c r="C32" s="15" t="s">
        <v>105</v>
      </c>
      <c r="D32" s="22" t="s">
        <v>106</v>
      </c>
      <c r="E32" s="22" t="s">
        <v>107</v>
      </c>
      <c r="F32" s="15" t="s">
        <v>24</v>
      </c>
      <c r="G32" s="16" t="s">
        <v>108</v>
      </c>
      <c r="H32" s="17">
        <v>35000</v>
      </c>
      <c r="I32" s="18">
        <v>25</v>
      </c>
      <c r="J32" s="18">
        <f t="shared" si="14"/>
        <v>1064</v>
      </c>
      <c r="K32" s="18">
        <f t="shared" si="15"/>
        <v>1004.5</v>
      </c>
      <c r="L32" s="18">
        <v>0</v>
      </c>
      <c r="M32" s="18">
        <v>0</v>
      </c>
      <c r="N32" s="18">
        <f t="shared" si="9"/>
        <v>2093.5</v>
      </c>
      <c r="O32" s="18">
        <f t="shared" si="16"/>
        <v>32906.5</v>
      </c>
      <c r="P32" s="19">
        <f t="shared" si="17"/>
        <v>2481.5</v>
      </c>
      <c r="Q32" s="19">
        <f t="shared" si="18"/>
        <v>2485</v>
      </c>
      <c r="R32" s="19">
        <f t="shared" si="19"/>
        <v>385.00000000000006</v>
      </c>
      <c r="S32" s="19">
        <f t="shared" si="7"/>
        <v>5351.5</v>
      </c>
    </row>
    <row r="33" spans="2:19" s="24" customFormat="1" x14ac:dyDescent="0.35">
      <c r="B33" s="15">
        <f t="shared" si="8"/>
        <v>21</v>
      </c>
      <c r="C33" s="12" t="s">
        <v>109</v>
      </c>
      <c r="D33" s="22" t="s">
        <v>110</v>
      </c>
      <c r="E33" s="30" t="s">
        <v>111</v>
      </c>
      <c r="F33" s="12" t="s">
        <v>112</v>
      </c>
      <c r="G33" s="16" t="s">
        <v>113</v>
      </c>
      <c r="H33" s="28">
        <v>85000</v>
      </c>
      <c r="I33" s="18">
        <v>25</v>
      </c>
      <c r="J33" s="18">
        <f t="shared" si="14"/>
        <v>2584</v>
      </c>
      <c r="K33" s="18">
        <f t="shared" si="15"/>
        <v>2439.5</v>
      </c>
      <c r="L33" s="18">
        <v>8577.06</v>
      </c>
      <c r="M33" s="18">
        <v>0</v>
      </c>
      <c r="N33" s="18">
        <f t="shared" si="9"/>
        <v>13625.56</v>
      </c>
      <c r="O33" s="18">
        <f t="shared" si="16"/>
        <v>71374.44</v>
      </c>
      <c r="P33" s="19">
        <f t="shared" si="17"/>
        <v>6026.5</v>
      </c>
      <c r="Q33" s="19">
        <f t="shared" si="18"/>
        <v>6034.9999999999991</v>
      </c>
      <c r="R33" s="17">
        <v>593.21</v>
      </c>
      <c r="S33" s="19">
        <f>+P33+Q33+R33</f>
        <v>12654.71</v>
      </c>
    </row>
    <row r="34" spans="2:19" s="24" customFormat="1" x14ac:dyDescent="0.35">
      <c r="B34" s="15">
        <f t="shared" si="8"/>
        <v>22</v>
      </c>
      <c r="C34" s="15" t="s">
        <v>114</v>
      </c>
      <c r="D34" s="13" t="s">
        <v>115</v>
      </c>
      <c r="E34" s="22" t="s">
        <v>116</v>
      </c>
      <c r="F34" s="15" t="s">
        <v>117</v>
      </c>
      <c r="G34" s="16" t="s">
        <v>118</v>
      </c>
      <c r="H34" s="17">
        <v>9000</v>
      </c>
      <c r="I34" s="18">
        <v>25</v>
      </c>
      <c r="J34" s="18">
        <f t="shared" si="14"/>
        <v>273.60000000000002</v>
      </c>
      <c r="K34" s="18">
        <f t="shared" si="15"/>
        <v>258.3</v>
      </c>
      <c r="L34" s="18">
        <v>0</v>
      </c>
      <c r="M34" s="18">
        <v>0</v>
      </c>
      <c r="N34" s="18">
        <f t="shared" si="9"/>
        <v>556.90000000000009</v>
      </c>
      <c r="O34" s="18">
        <f t="shared" si="16"/>
        <v>8443.1</v>
      </c>
      <c r="P34" s="19">
        <f t="shared" si="17"/>
        <v>638.1</v>
      </c>
      <c r="Q34" s="19">
        <f t="shared" si="18"/>
        <v>638.99999999999989</v>
      </c>
      <c r="R34" s="19">
        <f t="shared" ref="R34:R52" si="20">+H34*1.1%</f>
        <v>99.000000000000014</v>
      </c>
      <c r="S34" s="19">
        <f t="shared" ref="S34:S55" si="21">+P34+Q34+R34</f>
        <v>1376.1</v>
      </c>
    </row>
    <row r="35" spans="2:19" s="24" customFormat="1" x14ac:dyDescent="0.35">
      <c r="B35" s="15">
        <f t="shared" si="8"/>
        <v>23</v>
      </c>
      <c r="C35" s="15" t="s">
        <v>119</v>
      </c>
      <c r="D35" s="13" t="s">
        <v>120</v>
      </c>
      <c r="E35" s="22" t="s">
        <v>121</v>
      </c>
      <c r="F35" s="15" t="s">
        <v>117</v>
      </c>
      <c r="G35" s="16" t="s">
        <v>122</v>
      </c>
      <c r="H35" s="17">
        <v>9000</v>
      </c>
      <c r="I35" s="18">
        <v>25</v>
      </c>
      <c r="J35" s="18">
        <f t="shared" si="14"/>
        <v>273.60000000000002</v>
      </c>
      <c r="K35" s="18">
        <f t="shared" si="15"/>
        <v>258.3</v>
      </c>
      <c r="L35" s="18">
        <v>0</v>
      </c>
      <c r="M35" s="18">
        <v>0</v>
      </c>
      <c r="N35" s="18">
        <f t="shared" si="9"/>
        <v>556.90000000000009</v>
      </c>
      <c r="O35" s="18">
        <f t="shared" si="16"/>
        <v>8443.1</v>
      </c>
      <c r="P35" s="19">
        <f t="shared" si="17"/>
        <v>638.1</v>
      </c>
      <c r="Q35" s="19">
        <f t="shared" si="18"/>
        <v>638.99999999999989</v>
      </c>
      <c r="R35" s="19">
        <f t="shared" si="20"/>
        <v>99.000000000000014</v>
      </c>
      <c r="S35" s="19">
        <f t="shared" si="21"/>
        <v>1376.1</v>
      </c>
    </row>
    <row r="36" spans="2:19" s="24" customFormat="1" x14ac:dyDescent="0.35">
      <c r="B36" s="15">
        <f t="shared" si="8"/>
        <v>24</v>
      </c>
      <c r="C36" s="15" t="s">
        <v>123</v>
      </c>
      <c r="D36" s="13" t="s">
        <v>124</v>
      </c>
      <c r="E36" s="22" t="s">
        <v>125</v>
      </c>
      <c r="F36" s="15" t="s">
        <v>117</v>
      </c>
      <c r="G36" s="16" t="s">
        <v>126</v>
      </c>
      <c r="H36" s="17">
        <v>9000</v>
      </c>
      <c r="I36" s="18">
        <v>25</v>
      </c>
      <c r="J36" s="18">
        <f t="shared" si="14"/>
        <v>273.60000000000002</v>
      </c>
      <c r="K36" s="18">
        <f t="shared" si="15"/>
        <v>258.3</v>
      </c>
      <c r="L36" s="18">
        <v>0</v>
      </c>
      <c r="M36" s="18">
        <v>0</v>
      </c>
      <c r="N36" s="18">
        <f t="shared" si="9"/>
        <v>556.90000000000009</v>
      </c>
      <c r="O36" s="18">
        <f t="shared" si="16"/>
        <v>8443.1</v>
      </c>
      <c r="P36" s="19">
        <f t="shared" si="17"/>
        <v>638.1</v>
      </c>
      <c r="Q36" s="19">
        <f t="shared" si="18"/>
        <v>638.99999999999989</v>
      </c>
      <c r="R36" s="19">
        <f t="shared" si="20"/>
        <v>99.000000000000014</v>
      </c>
      <c r="S36" s="19">
        <f t="shared" si="21"/>
        <v>1376.1</v>
      </c>
    </row>
    <row r="37" spans="2:19" s="24" customFormat="1" x14ac:dyDescent="0.35">
      <c r="B37" s="15">
        <f t="shared" si="8"/>
        <v>25</v>
      </c>
      <c r="C37" s="15" t="s">
        <v>127</v>
      </c>
      <c r="D37" s="13" t="s">
        <v>128</v>
      </c>
      <c r="E37" s="22" t="s">
        <v>129</v>
      </c>
      <c r="F37" s="15" t="s">
        <v>117</v>
      </c>
      <c r="G37" s="16" t="s">
        <v>130</v>
      </c>
      <c r="H37" s="17">
        <v>9000</v>
      </c>
      <c r="I37" s="18">
        <v>25</v>
      </c>
      <c r="J37" s="18">
        <f t="shared" si="14"/>
        <v>273.60000000000002</v>
      </c>
      <c r="K37" s="18">
        <f t="shared" si="15"/>
        <v>258.3</v>
      </c>
      <c r="L37" s="18">
        <v>0</v>
      </c>
      <c r="M37" s="18">
        <v>0</v>
      </c>
      <c r="N37" s="18">
        <f t="shared" si="9"/>
        <v>556.90000000000009</v>
      </c>
      <c r="O37" s="18">
        <f t="shared" si="16"/>
        <v>8443.1</v>
      </c>
      <c r="P37" s="19">
        <f t="shared" si="17"/>
        <v>638.1</v>
      </c>
      <c r="Q37" s="19">
        <f t="shared" si="18"/>
        <v>638.99999999999989</v>
      </c>
      <c r="R37" s="19">
        <f t="shared" si="20"/>
        <v>99.000000000000014</v>
      </c>
      <c r="S37" s="19">
        <f t="shared" si="21"/>
        <v>1376.1</v>
      </c>
    </row>
    <row r="38" spans="2:19" s="24" customFormat="1" x14ac:dyDescent="0.35">
      <c r="B38" s="15">
        <f t="shared" si="8"/>
        <v>26</v>
      </c>
      <c r="C38" s="15" t="s">
        <v>131</v>
      </c>
      <c r="D38" s="13" t="s">
        <v>132</v>
      </c>
      <c r="E38" s="22" t="s">
        <v>133</v>
      </c>
      <c r="F38" s="15" t="s">
        <v>117</v>
      </c>
      <c r="G38" s="16" t="s">
        <v>134</v>
      </c>
      <c r="H38" s="17">
        <v>9000</v>
      </c>
      <c r="I38" s="18">
        <v>25</v>
      </c>
      <c r="J38" s="18">
        <f t="shared" si="14"/>
        <v>273.60000000000002</v>
      </c>
      <c r="K38" s="18">
        <f t="shared" si="15"/>
        <v>258.3</v>
      </c>
      <c r="L38" s="18">
        <v>0</v>
      </c>
      <c r="M38" s="18">
        <v>0</v>
      </c>
      <c r="N38" s="18">
        <f t="shared" si="9"/>
        <v>556.90000000000009</v>
      </c>
      <c r="O38" s="18">
        <f t="shared" si="16"/>
        <v>8443.1</v>
      </c>
      <c r="P38" s="19">
        <f t="shared" si="17"/>
        <v>638.1</v>
      </c>
      <c r="Q38" s="19">
        <f t="shared" si="18"/>
        <v>638.99999999999989</v>
      </c>
      <c r="R38" s="19">
        <f t="shared" si="20"/>
        <v>99.000000000000014</v>
      </c>
      <c r="S38" s="19">
        <f t="shared" si="21"/>
        <v>1376.1</v>
      </c>
    </row>
    <row r="39" spans="2:19" s="24" customFormat="1" x14ac:dyDescent="0.35">
      <c r="B39" s="15">
        <f t="shared" si="8"/>
        <v>27</v>
      </c>
      <c r="C39" s="15" t="s">
        <v>135</v>
      </c>
      <c r="D39" s="13" t="s">
        <v>136</v>
      </c>
      <c r="E39" s="22" t="s">
        <v>137</v>
      </c>
      <c r="F39" s="15" t="s">
        <v>117</v>
      </c>
      <c r="G39" s="16" t="s">
        <v>138</v>
      </c>
      <c r="H39" s="17">
        <v>9000</v>
      </c>
      <c r="I39" s="18">
        <v>25</v>
      </c>
      <c r="J39" s="18">
        <f t="shared" si="14"/>
        <v>273.60000000000002</v>
      </c>
      <c r="K39" s="18">
        <f t="shared" si="15"/>
        <v>258.3</v>
      </c>
      <c r="L39" s="18">
        <v>0</v>
      </c>
      <c r="M39" s="18">
        <v>0</v>
      </c>
      <c r="N39" s="18">
        <f t="shared" si="9"/>
        <v>556.90000000000009</v>
      </c>
      <c r="O39" s="18">
        <f t="shared" si="16"/>
        <v>8443.1</v>
      </c>
      <c r="P39" s="19">
        <f t="shared" si="17"/>
        <v>638.1</v>
      </c>
      <c r="Q39" s="19">
        <f t="shared" si="18"/>
        <v>638.99999999999989</v>
      </c>
      <c r="R39" s="19">
        <f t="shared" si="20"/>
        <v>99.000000000000014</v>
      </c>
      <c r="S39" s="19">
        <f t="shared" si="21"/>
        <v>1376.1</v>
      </c>
    </row>
    <row r="40" spans="2:19" s="24" customFormat="1" x14ac:dyDescent="0.35">
      <c r="B40" s="15">
        <f t="shared" si="8"/>
        <v>28</v>
      </c>
      <c r="C40" s="15" t="s">
        <v>139</v>
      </c>
      <c r="D40" s="13" t="s">
        <v>140</v>
      </c>
      <c r="E40" s="22" t="s">
        <v>141</v>
      </c>
      <c r="F40" s="15" t="s">
        <v>117</v>
      </c>
      <c r="G40" s="16" t="s">
        <v>142</v>
      </c>
      <c r="H40" s="17">
        <v>9000</v>
      </c>
      <c r="I40" s="18">
        <v>25</v>
      </c>
      <c r="J40" s="18">
        <f t="shared" si="14"/>
        <v>273.60000000000002</v>
      </c>
      <c r="K40" s="18">
        <f t="shared" si="15"/>
        <v>258.3</v>
      </c>
      <c r="L40" s="18">
        <v>0</v>
      </c>
      <c r="M40" s="18">
        <v>0</v>
      </c>
      <c r="N40" s="18">
        <f t="shared" si="9"/>
        <v>556.90000000000009</v>
      </c>
      <c r="O40" s="18">
        <f t="shared" si="16"/>
        <v>8443.1</v>
      </c>
      <c r="P40" s="19">
        <f t="shared" si="17"/>
        <v>638.1</v>
      </c>
      <c r="Q40" s="19">
        <f t="shared" si="18"/>
        <v>638.99999999999989</v>
      </c>
      <c r="R40" s="19">
        <f t="shared" si="20"/>
        <v>99.000000000000014</v>
      </c>
      <c r="S40" s="19">
        <f t="shared" si="21"/>
        <v>1376.1</v>
      </c>
    </row>
    <row r="41" spans="2:19" s="24" customFormat="1" x14ac:dyDescent="0.35">
      <c r="B41" s="15">
        <f t="shared" si="8"/>
        <v>29</v>
      </c>
      <c r="C41" s="31" t="s">
        <v>143</v>
      </c>
      <c r="D41" s="32" t="s">
        <v>144</v>
      </c>
      <c r="E41" s="33" t="s">
        <v>145</v>
      </c>
      <c r="F41" s="31" t="s">
        <v>146</v>
      </c>
      <c r="G41" s="16" t="s">
        <v>259</v>
      </c>
      <c r="H41" s="34">
        <v>20000</v>
      </c>
      <c r="I41" s="26">
        <v>25</v>
      </c>
      <c r="J41" s="26">
        <f>+H41*3.04%</f>
        <v>608</v>
      </c>
      <c r="K41" s="26">
        <f>+H41*2.87%</f>
        <v>574</v>
      </c>
      <c r="L41" s="26">
        <v>0</v>
      </c>
      <c r="M41" s="18">
        <v>0</v>
      </c>
      <c r="N41" s="26">
        <f t="shared" ref="N41:N52" si="22">+I41+J41+K41+L41</f>
        <v>1207</v>
      </c>
      <c r="O41" s="26">
        <f t="shared" si="16"/>
        <v>18793</v>
      </c>
      <c r="P41" s="27">
        <f t="shared" si="17"/>
        <v>1418</v>
      </c>
      <c r="Q41" s="27">
        <f t="shared" si="18"/>
        <v>1419.9999999999998</v>
      </c>
      <c r="R41" s="27">
        <f t="shared" si="20"/>
        <v>220.00000000000003</v>
      </c>
      <c r="S41" s="19">
        <f t="shared" si="21"/>
        <v>3058</v>
      </c>
    </row>
    <row r="42" spans="2:19" s="24" customFormat="1" x14ac:dyDescent="0.35">
      <c r="B42" s="15">
        <f t="shared" si="8"/>
        <v>30</v>
      </c>
      <c r="C42" s="31" t="s">
        <v>148</v>
      </c>
      <c r="D42" s="32" t="s">
        <v>149</v>
      </c>
      <c r="E42" s="33" t="s">
        <v>150</v>
      </c>
      <c r="F42" s="31" t="s">
        <v>146</v>
      </c>
      <c r="G42" s="16" t="s">
        <v>260</v>
      </c>
      <c r="H42" s="34">
        <v>20000</v>
      </c>
      <c r="I42" s="26">
        <v>25</v>
      </c>
      <c r="J42" s="26">
        <f t="shared" ref="J42:J52" si="23">+H42*3.04%</f>
        <v>608</v>
      </c>
      <c r="K42" s="26">
        <f t="shared" ref="K42:K52" si="24">+H42*2.87%</f>
        <v>574</v>
      </c>
      <c r="L42" s="26">
        <v>0</v>
      </c>
      <c r="M42" s="18">
        <v>0</v>
      </c>
      <c r="N42" s="26">
        <f t="shared" si="22"/>
        <v>1207</v>
      </c>
      <c r="O42" s="26">
        <f t="shared" si="16"/>
        <v>18793</v>
      </c>
      <c r="P42" s="27">
        <f t="shared" si="17"/>
        <v>1418</v>
      </c>
      <c r="Q42" s="27">
        <f t="shared" si="18"/>
        <v>1419.9999999999998</v>
      </c>
      <c r="R42" s="27">
        <f t="shared" si="20"/>
        <v>220.00000000000003</v>
      </c>
      <c r="S42" s="19">
        <f t="shared" si="21"/>
        <v>3058</v>
      </c>
    </row>
    <row r="43" spans="2:19" s="24" customFormat="1" x14ac:dyDescent="0.35">
      <c r="B43" s="15">
        <f t="shared" si="8"/>
        <v>31</v>
      </c>
      <c r="C43" s="31" t="s">
        <v>152</v>
      </c>
      <c r="D43" s="32" t="s">
        <v>153</v>
      </c>
      <c r="E43" s="33" t="s">
        <v>154</v>
      </c>
      <c r="F43" s="31" t="s">
        <v>146</v>
      </c>
      <c r="G43" s="16" t="s">
        <v>261</v>
      </c>
      <c r="H43" s="34">
        <v>20000</v>
      </c>
      <c r="I43" s="26">
        <v>25</v>
      </c>
      <c r="J43" s="26">
        <f t="shared" si="23"/>
        <v>608</v>
      </c>
      <c r="K43" s="26">
        <f t="shared" si="24"/>
        <v>574</v>
      </c>
      <c r="L43" s="26">
        <v>0</v>
      </c>
      <c r="M43" s="18">
        <v>0</v>
      </c>
      <c r="N43" s="26">
        <f t="shared" si="22"/>
        <v>1207</v>
      </c>
      <c r="O43" s="26">
        <f t="shared" si="16"/>
        <v>18793</v>
      </c>
      <c r="P43" s="27">
        <f t="shared" si="17"/>
        <v>1418</v>
      </c>
      <c r="Q43" s="27">
        <f t="shared" si="18"/>
        <v>1419.9999999999998</v>
      </c>
      <c r="R43" s="27">
        <f t="shared" si="20"/>
        <v>220.00000000000003</v>
      </c>
      <c r="S43" s="19">
        <f t="shared" si="21"/>
        <v>3058</v>
      </c>
    </row>
    <row r="44" spans="2:19" s="24" customFormat="1" x14ac:dyDescent="0.35">
      <c r="B44" s="15">
        <f t="shared" si="8"/>
        <v>32</v>
      </c>
      <c r="C44" s="35" t="s">
        <v>156</v>
      </c>
      <c r="D44" s="32" t="s">
        <v>157</v>
      </c>
      <c r="E44" s="33" t="s">
        <v>158</v>
      </c>
      <c r="F44" s="31" t="s">
        <v>146</v>
      </c>
      <c r="G44" s="16" t="s">
        <v>262</v>
      </c>
      <c r="H44" s="34">
        <v>20000</v>
      </c>
      <c r="I44" s="26">
        <v>25</v>
      </c>
      <c r="J44" s="26">
        <f t="shared" si="23"/>
        <v>608</v>
      </c>
      <c r="K44" s="26">
        <f t="shared" si="24"/>
        <v>574</v>
      </c>
      <c r="L44" s="26">
        <v>0</v>
      </c>
      <c r="M44" s="18">
        <v>0</v>
      </c>
      <c r="N44" s="26">
        <f t="shared" si="22"/>
        <v>1207</v>
      </c>
      <c r="O44" s="26">
        <f t="shared" si="16"/>
        <v>18793</v>
      </c>
      <c r="P44" s="27">
        <f t="shared" si="17"/>
        <v>1418</v>
      </c>
      <c r="Q44" s="27">
        <f t="shared" si="18"/>
        <v>1419.9999999999998</v>
      </c>
      <c r="R44" s="27">
        <f t="shared" si="20"/>
        <v>220.00000000000003</v>
      </c>
      <c r="S44" s="19">
        <f t="shared" si="21"/>
        <v>3058</v>
      </c>
    </row>
    <row r="45" spans="2:19" s="24" customFormat="1" x14ac:dyDescent="0.35">
      <c r="B45" s="15">
        <f t="shared" si="8"/>
        <v>33</v>
      </c>
      <c r="C45" s="31" t="s">
        <v>160</v>
      </c>
      <c r="D45" s="32" t="s">
        <v>161</v>
      </c>
      <c r="E45" s="13" t="s">
        <v>162</v>
      </c>
      <c r="F45" s="35" t="s">
        <v>163</v>
      </c>
      <c r="G45" s="16" t="s">
        <v>263</v>
      </c>
      <c r="H45" s="34">
        <v>20000</v>
      </c>
      <c r="I45" s="26">
        <v>25</v>
      </c>
      <c r="J45" s="26">
        <f t="shared" si="23"/>
        <v>608</v>
      </c>
      <c r="K45" s="26">
        <f t="shared" si="24"/>
        <v>574</v>
      </c>
      <c r="L45" s="26">
        <v>0</v>
      </c>
      <c r="M45" s="18">
        <v>0</v>
      </c>
      <c r="N45" s="26">
        <f t="shared" si="22"/>
        <v>1207</v>
      </c>
      <c r="O45" s="26">
        <f t="shared" si="16"/>
        <v>18793</v>
      </c>
      <c r="P45" s="27">
        <f t="shared" si="17"/>
        <v>1418</v>
      </c>
      <c r="Q45" s="27">
        <f t="shared" si="18"/>
        <v>1419.9999999999998</v>
      </c>
      <c r="R45" s="27">
        <f t="shared" si="20"/>
        <v>220.00000000000003</v>
      </c>
      <c r="S45" s="19">
        <f t="shared" si="21"/>
        <v>3058</v>
      </c>
    </row>
    <row r="46" spans="2:19" s="24" customFormat="1" x14ac:dyDescent="0.35">
      <c r="B46" s="15">
        <f t="shared" si="8"/>
        <v>34</v>
      </c>
      <c r="C46" s="31" t="s">
        <v>165</v>
      </c>
      <c r="D46" s="32" t="s">
        <v>166</v>
      </c>
      <c r="E46" s="33" t="s">
        <v>167</v>
      </c>
      <c r="F46" s="31" t="s">
        <v>168</v>
      </c>
      <c r="G46" s="36" t="s">
        <v>264</v>
      </c>
      <c r="H46" s="34">
        <v>35000</v>
      </c>
      <c r="I46" s="26">
        <v>25</v>
      </c>
      <c r="J46" s="26">
        <f t="shared" si="23"/>
        <v>1064</v>
      </c>
      <c r="K46" s="26">
        <f t="shared" si="24"/>
        <v>1004.5</v>
      </c>
      <c r="L46" s="26">
        <v>0</v>
      </c>
      <c r="M46" s="18">
        <v>0</v>
      </c>
      <c r="N46" s="26">
        <f t="shared" si="22"/>
        <v>2093.5</v>
      </c>
      <c r="O46" s="26">
        <f t="shared" si="16"/>
        <v>32906.5</v>
      </c>
      <c r="P46" s="27">
        <f t="shared" si="17"/>
        <v>2481.5</v>
      </c>
      <c r="Q46" s="27">
        <f t="shared" si="18"/>
        <v>2485</v>
      </c>
      <c r="R46" s="27">
        <f t="shared" si="20"/>
        <v>385.00000000000006</v>
      </c>
      <c r="S46" s="19">
        <f t="shared" si="21"/>
        <v>5351.5</v>
      </c>
    </row>
    <row r="47" spans="2:19" s="24" customFormat="1" x14ac:dyDescent="0.35">
      <c r="B47" s="15">
        <f t="shared" si="8"/>
        <v>35</v>
      </c>
      <c r="C47" s="31" t="s">
        <v>170</v>
      </c>
      <c r="D47" s="32" t="s">
        <v>171</v>
      </c>
      <c r="E47" s="33" t="s">
        <v>172</v>
      </c>
      <c r="F47" s="31" t="s">
        <v>168</v>
      </c>
      <c r="G47" s="36" t="s">
        <v>265</v>
      </c>
      <c r="H47" s="34">
        <v>35000</v>
      </c>
      <c r="I47" s="26">
        <v>25</v>
      </c>
      <c r="J47" s="26">
        <f t="shared" si="23"/>
        <v>1064</v>
      </c>
      <c r="K47" s="26">
        <f t="shared" si="24"/>
        <v>1004.5</v>
      </c>
      <c r="L47" s="26">
        <v>0</v>
      </c>
      <c r="M47" s="18">
        <v>0</v>
      </c>
      <c r="N47" s="26">
        <f t="shared" si="22"/>
        <v>2093.5</v>
      </c>
      <c r="O47" s="26">
        <f t="shared" si="16"/>
        <v>32906.5</v>
      </c>
      <c r="P47" s="27">
        <f t="shared" si="17"/>
        <v>2481.5</v>
      </c>
      <c r="Q47" s="27">
        <f t="shared" si="18"/>
        <v>2485</v>
      </c>
      <c r="R47" s="27">
        <f t="shared" si="20"/>
        <v>385.00000000000006</v>
      </c>
      <c r="S47" s="19">
        <f t="shared" si="21"/>
        <v>5351.5</v>
      </c>
    </row>
    <row r="48" spans="2:19" s="24" customFormat="1" x14ac:dyDescent="0.35">
      <c r="B48" s="15">
        <f t="shared" si="8"/>
        <v>36</v>
      </c>
      <c r="C48" s="31" t="s">
        <v>174</v>
      </c>
      <c r="D48" s="32" t="s">
        <v>175</v>
      </c>
      <c r="E48" s="33" t="s">
        <v>176</v>
      </c>
      <c r="F48" s="31" t="s">
        <v>168</v>
      </c>
      <c r="G48" s="36" t="s">
        <v>266</v>
      </c>
      <c r="H48" s="34">
        <v>35000</v>
      </c>
      <c r="I48" s="26">
        <v>25</v>
      </c>
      <c r="J48" s="26">
        <f t="shared" si="23"/>
        <v>1064</v>
      </c>
      <c r="K48" s="26">
        <f t="shared" si="24"/>
        <v>1004.5</v>
      </c>
      <c r="L48" s="26">
        <v>0</v>
      </c>
      <c r="M48" s="18">
        <v>0</v>
      </c>
      <c r="N48" s="26">
        <f t="shared" si="22"/>
        <v>2093.5</v>
      </c>
      <c r="O48" s="26">
        <f t="shared" si="16"/>
        <v>32906.5</v>
      </c>
      <c r="P48" s="27">
        <f t="shared" si="17"/>
        <v>2481.5</v>
      </c>
      <c r="Q48" s="27">
        <f t="shared" si="18"/>
        <v>2485</v>
      </c>
      <c r="R48" s="27">
        <f t="shared" si="20"/>
        <v>385.00000000000006</v>
      </c>
      <c r="S48" s="19">
        <f t="shared" si="21"/>
        <v>5351.5</v>
      </c>
    </row>
    <row r="49" spans="2:19" s="24" customFormat="1" x14ac:dyDescent="0.35">
      <c r="B49" s="15">
        <f t="shared" si="8"/>
        <v>37</v>
      </c>
      <c r="C49" s="31" t="s">
        <v>178</v>
      </c>
      <c r="D49" s="32" t="s">
        <v>179</v>
      </c>
      <c r="E49" s="33" t="s">
        <v>180</v>
      </c>
      <c r="F49" s="31" t="s">
        <v>168</v>
      </c>
      <c r="G49" s="36" t="s">
        <v>267</v>
      </c>
      <c r="H49" s="34">
        <v>35000</v>
      </c>
      <c r="I49" s="26">
        <v>25</v>
      </c>
      <c r="J49" s="26">
        <f t="shared" si="23"/>
        <v>1064</v>
      </c>
      <c r="K49" s="26">
        <f t="shared" si="24"/>
        <v>1004.5</v>
      </c>
      <c r="L49" s="26">
        <v>0</v>
      </c>
      <c r="M49" s="18">
        <v>0</v>
      </c>
      <c r="N49" s="26">
        <f t="shared" si="22"/>
        <v>2093.5</v>
      </c>
      <c r="O49" s="26">
        <f t="shared" si="16"/>
        <v>32906.5</v>
      </c>
      <c r="P49" s="27">
        <f t="shared" si="17"/>
        <v>2481.5</v>
      </c>
      <c r="Q49" s="27">
        <f t="shared" si="18"/>
        <v>2485</v>
      </c>
      <c r="R49" s="27">
        <f t="shared" si="20"/>
        <v>385.00000000000006</v>
      </c>
      <c r="S49" s="19">
        <f t="shared" si="21"/>
        <v>5351.5</v>
      </c>
    </row>
    <row r="50" spans="2:19" s="24" customFormat="1" x14ac:dyDescent="0.35">
      <c r="B50" s="15">
        <f t="shared" si="8"/>
        <v>38</v>
      </c>
      <c r="C50" s="31" t="s">
        <v>182</v>
      </c>
      <c r="D50" s="32" t="s">
        <v>183</v>
      </c>
      <c r="E50" s="33" t="s">
        <v>184</v>
      </c>
      <c r="F50" s="31" t="s">
        <v>168</v>
      </c>
      <c r="G50" s="36" t="s">
        <v>268</v>
      </c>
      <c r="H50" s="34">
        <v>35000</v>
      </c>
      <c r="I50" s="26">
        <v>25</v>
      </c>
      <c r="J50" s="26">
        <f t="shared" si="23"/>
        <v>1064</v>
      </c>
      <c r="K50" s="26">
        <f t="shared" si="24"/>
        <v>1004.5</v>
      </c>
      <c r="L50" s="26">
        <v>0</v>
      </c>
      <c r="M50" s="18">
        <v>0</v>
      </c>
      <c r="N50" s="26">
        <f t="shared" si="22"/>
        <v>2093.5</v>
      </c>
      <c r="O50" s="26">
        <f t="shared" si="16"/>
        <v>32906.5</v>
      </c>
      <c r="P50" s="27">
        <f t="shared" si="17"/>
        <v>2481.5</v>
      </c>
      <c r="Q50" s="27">
        <f t="shared" si="18"/>
        <v>2485</v>
      </c>
      <c r="R50" s="27">
        <f t="shared" si="20"/>
        <v>385.00000000000006</v>
      </c>
      <c r="S50" s="19">
        <f t="shared" si="21"/>
        <v>5351.5</v>
      </c>
    </row>
    <row r="51" spans="2:19" s="24" customFormat="1" x14ac:dyDescent="0.35">
      <c r="B51" s="15">
        <f t="shared" si="8"/>
        <v>39</v>
      </c>
      <c r="C51" s="35" t="s">
        <v>186</v>
      </c>
      <c r="D51" s="33" t="s">
        <v>187</v>
      </c>
      <c r="E51" s="37" t="s">
        <v>188</v>
      </c>
      <c r="F51" s="31" t="s">
        <v>189</v>
      </c>
      <c r="G51" s="36" t="s">
        <v>270</v>
      </c>
      <c r="H51" s="34">
        <v>20000</v>
      </c>
      <c r="I51" s="26">
        <v>25</v>
      </c>
      <c r="J51" s="26">
        <f t="shared" si="23"/>
        <v>608</v>
      </c>
      <c r="K51" s="26">
        <f t="shared" si="24"/>
        <v>574</v>
      </c>
      <c r="L51" s="26">
        <v>0</v>
      </c>
      <c r="M51" s="18">
        <v>0</v>
      </c>
      <c r="N51" s="26">
        <f t="shared" si="22"/>
        <v>1207</v>
      </c>
      <c r="O51" s="26">
        <f t="shared" si="16"/>
        <v>18793</v>
      </c>
      <c r="P51" s="27">
        <f t="shared" si="17"/>
        <v>1418</v>
      </c>
      <c r="Q51" s="27">
        <f t="shared" si="18"/>
        <v>1419.9999999999998</v>
      </c>
      <c r="R51" s="27">
        <f t="shared" si="20"/>
        <v>220.00000000000003</v>
      </c>
      <c r="S51" s="19">
        <f t="shared" si="21"/>
        <v>3058</v>
      </c>
    </row>
    <row r="52" spans="2:19" s="24" customFormat="1" x14ac:dyDescent="0.35">
      <c r="B52" s="15">
        <f t="shared" si="8"/>
        <v>40</v>
      </c>
      <c r="C52" s="35" t="s">
        <v>191</v>
      </c>
      <c r="D52" s="33" t="s">
        <v>192</v>
      </c>
      <c r="E52" s="37" t="s">
        <v>193</v>
      </c>
      <c r="F52" s="31" t="s">
        <v>194</v>
      </c>
      <c r="G52" s="36" t="s">
        <v>271</v>
      </c>
      <c r="H52" s="34">
        <v>20000</v>
      </c>
      <c r="I52" s="26">
        <v>25</v>
      </c>
      <c r="J52" s="26">
        <f t="shared" si="23"/>
        <v>608</v>
      </c>
      <c r="K52" s="26">
        <f t="shared" si="24"/>
        <v>574</v>
      </c>
      <c r="L52" s="26">
        <v>0</v>
      </c>
      <c r="M52" s="18">
        <v>0</v>
      </c>
      <c r="N52" s="26">
        <f t="shared" si="22"/>
        <v>1207</v>
      </c>
      <c r="O52" s="26">
        <f t="shared" si="16"/>
        <v>18793</v>
      </c>
      <c r="P52" s="27">
        <f t="shared" si="17"/>
        <v>1418</v>
      </c>
      <c r="Q52" s="27">
        <f t="shared" si="18"/>
        <v>1419.9999999999998</v>
      </c>
      <c r="R52" s="27">
        <f t="shared" si="20"/>
        <v>220.00000000000003</v>
      </c>
      <c r="S52" s="19">
        <f t="shared" si="21"/>
        <v>3058</v>
      </c>
    </row>
    <row r="53" spans="2:19" s="24" customFormat="1" ht="46.5" x14ac:dyDescent="0.35">
      <c r="B53" s="12">
        <f t="shared" si="8"/>
        <v>41</v>
      </c>
      <c r="C53" s="12" t="s">
        <v>196</v>
      </c>
      <c r="D53" s="22" t="s">
        <v>197</v>
      </c>
      <c r="E53" s="38" t="s">
        <v>198</v>
      </c>
      <c r="F53" s="25" t="s">
        <v>199</v>
      </c>
      <c r="G53" s="16" t="s">
        <v>200</v>
      </c>
      <c r="H53" s="28">
        <v>20000</v>
      </c>
      <c r="I53" s="26">
        <v>25</v>
      </c>
      <c r="J53" s="26">
        <f t="shared" ref="J53" si="25">H53*3.04%</f>
        <v>608</v>
      </c>
      <c r="K53" s="26">
        <f t="shared" ref="K53:K55" si="26">H53*2.87%</f>
        <v>574</v>
      </c>
      <c r="L53" s="26">
        <v>0</v>
      </c>
      <c r="M53" s="26">
        <v>0</v>
      </c>
      <c r="N53" s="26">
        <f>+I53+J53+K53+L53+M53</f>
        <v>1207</v>
      </c>
      <c r="O53" s="26">
        <f>H53-N53</f>
        <v>18793</v>
      </c>
      <c r="P53" s="27">
        <f>H53*7.09%</f>
        <v>1418</v>
      </c>
      <c r="Q53" s="27">
        <f>H53*7.1%</f>
        <v>1419.9999999999998</v>
      </c>
      <c r="R53" s="27">
        <f>H53*1.1%</f>
        <v>220.00000000000003</v>
      </c>
      <c r="S53" s="27">
        <f t="shared" si="21"/>
        <v>3058</v>
      </c>
    </row>
    <row r="54" spans="2:19" s="24" customFormat="1" x14ac:dyDescent="0.35">
      <c r="B54" s="12">
        <f t="shared" si="8"/>
        <v>42</v>
      </c>
      <c r="C54" s="12" t="s">
        <v>201</v>
      </c>
      <c r="D54" s="22" t="s">
        <v>202</v>
      </c>
      <c r="E54" s="39" t="s">
        <v>203</v>
      </c>
      <c r="F54" s="12" t="s">
        <v>204</v>
      </c>
      <c r="G54" s="16" t="s">
        <v>205</v>
      </c>
      <c r="H54" s="28">
        <v>45000</v>
      </c>
      <c r="I54" s="26">
        <v>25</v>
      </c>
      <c r="J54" s="26">
        <f>H54*3.04%</f>
        <v>1368</v>
      </c>
      <c r="K54" s="26">
        <f t="shared" si="26"/>
        <v>1291.5</v>
      </c>
      <c r="L54" s="28">
        <v>1148.33</v>
      </c>
      <c r="M54" s="26">
        <v>0</v>
      </c>
      <c r="N54" s="26">
        <f>+I54+J54+K54+L54+M54</f>
        <v>3832.83</v>
      </c>
      <c r="O54" s="26">
        <f>H54-N54</f>
        <v>41167.17</v>
      </c>
      <c r="P54" s="27">
        <f>H54*7.09%</f>
        <v>3190.5</v>
      </c>
      <c r="Q54" s="27">
        <f>H54*7.1%</f>
        <v>3194.9999999999995</v>
      </c>
      <c r="R54" s="27">
        <f>H54*1.1%</f>
        <v>495.00000000000006</v>
      </c>
      <c r="S54" s="27">
        <f t="shared" si="21"/>
        <v>6880.5</v>
      </c>
    </row>
    <row r="55" spans="2:19" s="24" customFormat="1" x14ac:dyDescent="0.35">
      <c r="B55" s="12">
        <f t="shared" si="8"/>
        <v>43</v>
      </c>
      <c r="C55" s="12" t="s">
        <v>206</v>
      </c>
      <c r="D55" s="22" t="s">
        <v>207</v>
      </c>
      <c r="E55" s="40" t="s">
        <v>208</v>
      </c>
      <c r="F55" s="12" t="s">
        <v>209</v>
      </c>
      <c r="G55" s="16" t="s">
        <v>210</v>
      </c>
      <c r="H55" s="28">
        <v>30000</v>
      </c>
      <c r="I55" s="26">
        <v>25</v>
      </c>
      <c r="J55" s="26">
        <f>H55*3.04%</f>
        <v>912</v>
      </c>
      <c r="K55" s="26">
        <f t="shared" si="26"/>
        <v>861</v>
      </c>
      <c r="L55" s="26">
        <v>0</v>
      </c>
      <c r="M55" s="26">
        <v>0</v>
      </c>
      <c r="N55" s="26">
        <f>+I55+J55+K55+L55+M55</f>
        <v>1798</v>
      </c>
      <c r="O55" s="26">
        <f>H55-N55</f>
        <v>28202</v>
      </c>
      <c r="P55" s="27">
        <f>H55*7.09%</f>
        <v>2127</v>
      </c>
      <c r="Q55" s="27">
        <f>H55*7.1%</f>
        <v>2130</v>
      </c>
      <c r="R55" s="27">
        <f>H55*1.1%</f>
        <v>330.00000000000006</v>
      </c>
      <c r="S55" s="27">
        <f t="shared" si="21"/>
        <v>4587</v>
      </c>
    </row>
    <row r="56" spans="2:19" s="24" customFormat="1" x14ac:dyDescent="0.35">
      <c r="B56" s="12">
        <f t="shared" si="8"/>
        <v>44</v>
      </c>
      <c r="C56" s="31" t="s">
        <v>211</v>
      </c>
      <c r="D56" s="32" t="s">
        <v>212</v>
      </c>
      <c r="E56" s="33" t="s">
        <v>213</v>
      </c>
      <c r="F56" s="31" t="s">
        <v>214</v>
      </c>
      <c r="G56" s="16" t="s">
        <v>215</v>
      </c>
      <c r="H56" s="41">
        <v>25000</v>
      </c>
      <c r="I56" s="26">
        <v>25</v>
      </c>
      <c r="J56" s="26">
        <f>+H56*3.04%</f>
        <v>760</v>
      </c>
      <c r="K56" s="26">
        <f>+H56*2.87%</f>
        <v>717.5</v>
      </c>
      <c r="L56" s="26">
        <v>0</v>
      </c>
      <c r="M56" s="26">
        <v>0</v>
      </c>
      <c r="N56" s="26">
        <f t="shared" ref="N56:N62" si="27">+I56+J56+K56+L56</f>
        <v>1502.5</v>
      </c>
      <c r="O56" s="26">
        <f>+H56-N56</f>
        <v>23497.5</v>
      </c>
      <c r="P56" s="27">
        <f t="shared" ref="P56:P62" si="28">+H56*7.09%</f>
        <v>1772.5000000000002</v>
      </c>
      <c r="Q56" s="27">
        <f t="shared" ref="Q56:Q62" si="29">+H56*7.1%</f>
        <v>1774.9999999999998</v>
      </c>
      <c r="R56" s="27">
        <f>+H56*1.1%</f>
        <v>275</v>
      </c>
      <c r="S56" s="27">
        <f>+P56+Q56+R56</f>
        <v>3822.5</v>
      </c>
    </row>
    <row r="57" spans="2:19" s="24" customFormat="1" x14ac:dyDescent="0.35">
      <c r="B57" s="12">
        <f t="shared" si="8"/>
        <v>45</v>
      </c>
      <c r="C57" s="35" t="s">
        <v>219</v>
      </c>
      <c r="D57" s="32" t="s">
        <v>220</v>
      </c>
      <c r="E57" s="33" t="s">
        <v>221</v>
      </c>
      <c r="F57" s="31" t="s">
        <v>222</v>
      </c>
      <c r="G57" s="16" t="s">
        <v>223</v>
      </c>
      <c r="H57" s="34">
        <v>50000</v>
      </c>
      <c r="I57" s="26">
        <v>25</v>
      </c>
      <c r="J57" s="26">
        <f>+H57*3.04%</f>
        <v>1520</v>
      </c>
      <c r="K57" s="26">
        <f>+H57*2.87%</f>
        <v>1435</v>
      </c>
      <c r="L57" s="26">
        <v>1854</v>
      </c>
      <c r="M57" s="26">
        <v>0</v>
      </c>
      <c r="N57" s="26">
        <f t="shared" si="27"/>
        <v>4834</v>
      </c>
      <c r="O57" s="26">
        <f>+H57-N57</f>
        <v>45166</v>
      </c>
      <c r="P57" s="27">
        <f t="shared" si="28"/>
        <v>3545.0000000000005</v>
      </c>
      <c r="Q57" s="27">
        <f t="shared" si="29"/>
        <v>3549.9999999999995</v>
      </c>
      <c r="R57" s="27">
        <f>+H57*1.1%</f>
        <v>550</v>
      </c>
      <c r="S57" s="27">
        <f>+P57+Q57+R57</f>
        <v>7645</v>
      </c>
    </row>
    <row r="58" spans="2:19" s="24" customFormat="1" x14ac:dyDescent="0.35">
      <c r="B58" s="12">
        <f t="shared" si="8"/>
        <v>46</v>
      </c>
      <c r="C58" s="35" t="s">
        <v>224</v>
      </c>
      <c r="D58" s="32" t="s">
        <v>225</v>
      </c>
      <c r="E58" s="33" t="s">
        <v>226</v>
      </c>
      <c r="F58" s="31" t="s">
        <v>227</v>
      </c>
      <c r="G58" s="16" t="s">
        <v>228</v>
      </c>
      <c r="H58" s="34">
        <v>60000</v>
      </c>
      <c r="I58" s="26">
        <v>25</v>
      </c>
      <c r="J58" s="26">
        <f>H58*3.04%</f>
        <v>1824</v>
      </c>
      <c r="K58" s="26">
        <f>+H58*2.87%</f>
        <v>1722</v>
      </c>
      <c r="L58" s="26">
        <v>3486.65</v>
      </c>
      <c r="M58" s="26">
        <v>0</v>
      </c>
      <c r="N58" s="26">
        <f t="shared" si="27"/>
        <v>7057.65</v>
      </c>
      <c r="O58" s="26">
        <f>H58-N58</f>
        <v>52942.35</v>
      </c>
      <c r="P58" s="27">
        <f t="shared" si="28"/>
        <v>4254</v>
      </c>
      <c r="Q58" s="27">
        <f t="shared" si="29"/>
        <v>4260</v>
      </c>
      <c r="R58" s="27">
        <v>593.21</v>
      </c>
      <c r="S58" s="27">
        <f>+P58+Q58+R58</f>
        <v>9107.2099999999991</v>
      </c>
    </row>
    <row r="59" spans="2:19" s="24" customFormat="1" x14ac:dyDescent="0.35">
      <c r="B59" s="12">
        <f t="shared" si="8"/>
        <v>47</v>
      </c>
      <c r="C59" s="35" t="s">
        <v>230</v>
      </c>
      <c r="D59" s="32" t="s">
        <v>231</v>
      </c>
      <c r="E59" s="33" t="s">
        <v>232</v>
      </c>
      <c r="F59" s="31" t="s">
        <v>233</v>
      </c>
      <c r="G59" s="16" t="s">
        <v>234</v>
      </c>
      <c r="H59" s="34">
        <v>25000</v>
      </c>
      <c r="I59" s="26">
        <v>25</v>
      </c>
      <c r="J59" s="26">
        <f>+H59*3.04%</f>
        <v>760</v>
      </c>
      <c r="K59" s="26">
        <f>+H59*2.87%</f>
        <v>717.5</v>
      </c>
      <c r="L59" s="26">
        <v>0</v>
      </c>
      <c r="M59" s="26">
        <v>0</v>
      </c>
      <c r="N59" s="26">
        <f t="shared" si="27"/>
        <v>1502.5</v>
      </c>
      <c r="O59" s="26">
        <f>+H59-N59</f>
        <v>23497.5</v>
      </c>
      <c r="P59" s="27">
        <f t="shared" si="28"/>
        <v>1772.5000000000002</v>
      </c>
      <c r="Q59" s="27">
        <f t="shared" si="29"/>
        <v>1774.9999999999998</v>
      </c>
      <c r="R59" s="27">
        <f>+H59*1.1%</f>
        <v>275</v>
      </c>
      <c r="S59" s="27">
        <f>+P59+Q59+R59</f>
        <v>3822.5</v>
      </c>
    </row>
    <row r="60" spans="2:19" s="24" customFormat="1" x14ac:dyDescent="0.35">
      <c r="B60" s="12">
        <f t="shared" si="8"/>
        <v>48</v>
      </c>
      <c r="C60" s="35" t="s">
        <v>235</v>
      </c>
      <c r="D60" s="32" t="s">
        <v>236</v>
      </c>
      <c r="E60" s="33" t="s">
        <v>237</v>
      </c>
      <c r="F60" s="31" t="s">
        <v>238</v>
      </c>
      <c r="G60" s="16" t="s">
        <v>239</v>
      </c>
      <c r="H60" s="34">
        <v>30000</v>
      </c>
      <c r="I60" s="26">
        <v>25</v>
      </c>
      <c r="J60" s="26">
        <f t="shared" ref="J60:J62" si="30">+H60*3.04%</f>
        <v>912</v>
      </c>
      <c r="K60" s="26">
        <f t="shared" ref="K60:K62" si="31">+H60*2.87%</f>
        <v>861</v>
      </c>
      <c r="L60" s="26">
        <v>0</v>
      </c>
      <c r="M60" s="26">
        <v>0</v>
      </c>
      <c r="N60" s="26">
        <f t="shared" si="27"/>
        <v>1798</v>
      </c>
      <c r="O60" s="26">
        <f>+H60-N60</f>
        <v>28202</v>
      </c>
      <c r="P60" s="27">
        <f t="shared" si="28"/>
        <v>2127</v>
      </c>
      <c r="Q60" s="27">
        <f t="shared" si="29"/>
        <v>2130</v>
      </c>
      <c r="R60" s="27">
        <f>+H60*1.1%</f>
        <v>330.00000000000006</v>
      </c>
      <c r="S60" s="27">
        <f t="shared" ref="S60:S62" si="32">+P60+Q60+R60</f>
        <v>4587</v>
      </c>
    </row>
    <row r="61" spans="2:19" s="24" customFormat="1" x14ac:dyDescent="0.35">
      <c r="B61" s="12">
        <f t="shared" si="8"/>
        <v>49</v>
      </c>
      <c r="C61" s="35" t="s">
        <v>240</v>
      </c>
      <c r="D61" s="32" t="s">
        <v>241</v>
      </c>
      <c r="E61" s="33" t="s">
        <v>242</v>
      </c>
      <c r="F61" s="31" t="s">
        <v>243</v>
      </c>
      <c r="G61" s="16" t="s">
        <v>244</v>
      </c>
      <c r="H61" s="34">
        <v>30000</v>
      </c>
      <c r="I61" s="26">
        <v>25</v>
      </c>
      <c r="J61" s="26">
        <f t="shared" si="30"/>
        <v>912</v>
      </c>
      <c r="K61" s="26">
        <f t="shared" si="31"/>
        <v>861</v>
      </c>
      <c r="L61" s="26">
        <v>0</v>
      </c>
      <c r="M61" s="26">
        <v>0</v>
      </c>
      <c r="N61" s="26">
        <f t="shared" si="27"/>
        <v>1798</v>
      </c>
      <c r="O61" s="26">
        <f>+H61-N61</f>
        <v>28202</v>
      </c>
      <c r="P61" s="27">
        <f t="shared" si="28"/>
        <v>2127</v>
      </c>
      <c r="Q61" s="27">
        <f t="shared" si="29"/>
        <v>2130</v>
      </c>
      <c r="R61" s="27">
        <f>+H61*1.1%</f>
        <v>330.00000000000006</v>
      </c>
      <c r="S61" s="27">
        <f t="shared" si="32"/>
        <v>4587</v>
      </c>
    </row>
    <row r="62" spans="2:19" s="24" customFormat="1" x14ac:dyDescent="0.35">
      <c r="B62" s="12">
        <f t="shared" si="8"/>
        <v>50</v>
      </c>
      <c r="C62" s="35" t="s">
        <v>245</v>
      </c>
      <c r="D62" s="32" t="s">
        <v>246</v>
      </c>
      <c r="E62" s="33" t="s">
        <v>247</v>
      </c>
      <c r="F62" s="31" t="s">
        <v>248</v>
      </c>
      <c r="G62" s="16" t="s">
        <v>249</v>
      </c>
      <c r="H62" s="34">
        <v>20000</v>
      </c>
      <c r="I62" s="26">
        <v>25</v>
      </c>
      <c r="J62" s="26">
        <f t="shared" si="30"/>
        <v>608</v>
      </c>
      <c r="K62" s="26">
        <f t="shared" si="31"/>
        <v>574</v>
      </c>
      <c r="L62" s="26">
        <v>0</v>
      </c>
      <c r="M62" s="26">
        <v>0</v>
      </c>
      <c r="N62" s="26">
        <f t="shared" si="27"/>
        <v>1207</v>
      </c>
      <c r="O62" s="26">
        <f>+H62-N62</f>
        <v>18793</v>
      </c>
      <c r="P62" s="27">
        <f t="shared" si="28"/>
        <v>1418</v>
      </c>
      <c r="Q62" s="27">
        <f t="shared" si="29"/>
        <v>1419.9999999999998</v>
      </c>
      <c r="R62" s="27">
        <f>+H62*1.1%</f>
        <v>220.00000000000003</v>
      </c>
      <c r="S62" s="27">
        <f t="shared" si="32"/>
        <v>3058</v>
      </c>
    </row>
    <row r="63" spans="2:19" s="24" customFormat="1" x14ac:dyDescent="0.35">
      <c r="B63" s="12">
        <f t="shared" si="8"/>
        <v>51</v>
      </c>
      <c r="C63" s="35" t="s">
        <v>251</v>
      </c>
      <c r="D63" s="32" t="s">
        <v>252</v>
      </c>
      <c r="E63" s="33" t="s">
        <v>253</v>
      </c>
      <c r="F63" s="31" t="s">
        <v>189</v>
      </c>
      <c r="G63" s="16" t="s">
        <v>254</v>
      </c>
      <c r="H63" s="28">
        <v>20000</v>
      </c>
      <c r="I63" s="26">
        <v>25</v>
      </c>
      <c r="J63" s="26">
        <f>+H63*3.04%</f>
        <v>608</v>
      </c>
      <c r="K63" s="26">
        <f>+H63*2.87%</f>
        <v>574</v>
      </c>
      <c r="L63" s="26">
        <v>0</v>
      </c>
      <c r="M63" s="26">
        <v>0</v>
      </c>
      <c r="N63" s="26">
        <f>+I63+J63+K63+L63</f>
        <v>1207</v>
      </c>
      <c r="O63" s="26">
        <f>+H63-N63</f>
        <v>18793</v>
      </c>
      <c r="P63" s="27">
        <f>+H63*7.09%</f>
        <v>1418</v>
      </c>
      <c r="Q63" s="27">
        <f>+H63*7.1%</f>
        <v>1419.9999999999998</v>
      </c>
      <c r="R63" s="27">
        <f>+H63*1.1%</f>
        <v>220.00000000000003</v>
      </c>
      <c r="S63" s="27">
        <f>+P63+Q63+R63</f>
        <v>3058</v>
      </c>
    </row>
    <row r="64" spans="2:19" s="24" customFormat="1" x14ac:dyDescent="0.35">
      <c r="B64" s="43"/>
      <c r="C64" s="54"/>
      <c r="D64" s="55"/>
      <c r="E64" s="64"/>
      <c r="F64" s="56"/>
      <c r="G64" s="57"/>
      <c r="H64" s="58"/>
      <c r="I64" s="59"/>
      <c r="J64" s="59"/>
      <c r="K64" s="59"/>
      <c r="L64" s="59"/>
      <c r="M64" s="59"/>
      <c r="N64" s="59"/>
      <c r="O64" s="59"/>
      <c r="P64" s="60"/>
      <c r="Q64" s="60"/>
      <c r="R64" s="60"/>
      <c r="S64" s="60"/>
    </row>
    <row r="65" spans="2:20" s="24" customFormat="1" x14ac:dyDescent="0.35">
      <c r="B65" s="42"/>
      <c r="C65" s="43"/>
      <c r="D65" s="44"/>
      <c r="E65" s="44"/>
      <c r="F65" s="43"/>
      <c r="G65" s="43"/>
      <c r="H65" s="45">
        <f t="shared" ref="H65:S65" si="33">SUM(H13:H63)</f>
        <v>1507000</v>
      </c>
      <c r="I65" s="45">
        <f t="shared" si="33"/>
        <v>1275</v>
      </c>
      <c r="J65" s="45">
        <f t="shared" si="33"/>
        <v>45812.799999999988</v>
      </c>
      <c r="K65" s="45">
        <f t="shared" si="33"/>
        <v>43250.899999999994</v>
      </c>
      <c r="L65" s="45">
        <f t="shared" si="33"/>
        <v>27115.89</v>
      </c>
      <c r="M65" s="45">
        <f t="shared" si="33"/>
        <v>2380.2399999999998</v>
      </c>
      <c r="N65" s="45">
        <f t="shared" si="33"/>
        <v>119834.82999999996</v>
      </c>
      <c r="O65" s="45">
        <f t="shared" si="33"/>
        <v>1387165.17</v>
      </c>
      <c r="P65" s="45">
        <f t="shared" si="33"/>
        <v>106846.29999999999</v>
      </c>
      <c r="Q65" s="45">
        <f t="shared" si="33"/>
        <v>106997</v>
      </c>
      <c r="R65" s="45">
        <f t="shared" si="33"/>
        <v>15771.630000000001</v>
      </c>
      <c r="S65" s="45">
        <f t="shared" si="33"/>
        <v>229614.93000000002</v>
      </c>
      <c r="T65" s="45"/>
    </row>
    <row r="66" spans="2:20" s="24" customFormat="1" x14ac:dyDescent="0.35">
      <c r="B66" s="42"/>
      <c r="C66" s="43"/>
      <c r="D66" s="44"/>
      <c r="E66" s="44"/>
      <c r="F66" s="43"/>
      <c r="G66" s="43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8" spans="2:20" x14ac:dyDescent="0.35">
      <c r="D68" s="47"/>
      <c r="E68" s="47"/>
    </row>
    <row r="69" spans="2:20" x14ac:dyDescent="0.35">
      <c r="D69" s="140" t="s">
        <v>216</v>
      </c>
      <c r="E69" s="140"/>
    </row>
    <row r="70" spans="2:20" x14ac:dyDescent="0.35">
      <c r="D70" s="133" t="s">
        <v>217</v>
      </c>
      <c r="E70" s="133"/>
    </row>
  </sheetData>
  <autoFilter ref="A12:T63" xr:uid="{00000000-0009-0000-0000-000003000000}"/>
  <mergeCells count="6">
    <mergeCell ref="D70:E70"/>
    <mergeCell ref="B9:S9"/>
    <mergeCell ref="B10:S10"/>
    <mergeCell ref="I11:N11"/>
    <mergeCell ref="P11:S11"/>
    <mergeCell ref="D69:E69"/>
  </mergeCells>
  <conditionalFormatting sqref="D34:D40">
    <cfRule type="duplicateValues" dxfId="630" priority="122"/>
    <cfRule type="duplicateValues" dxfId="629" priority="123"/>
  </conditionalFormatting>
  <conditionalFormatting sqref="C34:C40">
    <cfRule type="duplicateValues" dxfId="628" priority="124"/>
  </conditionalFormatting>
  <conditionalFormatting sqref="E34:E40">
    <cfRule type="duplicateValues" dxfId="627" priority="125"/>
  </conditionalFormatting>
  <conditionalFormatting sqref="G17">
    <cfRule type="duplicateValues" dxfId="626" priority="121"/>
  </conditionalFormatting>
  <conditionalFormatting sqref="G17">
    <cfRule type="duplicateValues" dxfId="625" priority="120"/>
  </conditionalFormatting>
  <conditionalFormatting sqref="G17">
    <cfRule type="duplicateValues" dxfId="624" priority="119"/>
  </conditionalFormatting>
  <conditionalFormatting sqref="G18">
    <cfRule type="duplicateValues" dxfId="623" priority="118"/>
  </conditionalFormatting>
  <conditionalFormatting sqref="G18">
    <cfRule type="duplicateValues" dxfId="622" priority="117"/>
  </conditionalFormatting>
  <conditionalFormatting sqref="G18">
    <cfRule type="duplicateValues" dxfId="621" priority="116"/>
  </conditionalFormatting>
  <conditionalFormatting sqref="G19">
    <cfRule type="duplicateValues" dxfId="620" priority="115"/>
  </conditionalFormatting>
  <conditionalFormatting sqref="G19">
    <cfRule type="duplicateValues" dxfId="619" priority="114"/>
  </conditionalFormatting>
  <conditionalFormatting sqref="G19">
    <cfRule type="duplicateValues" dxfId="618" priority="113"/>
  </conditionalFormatting>
  <conditionalFormatting sqref="G20">
    <cfRule type="duplicateValues" dxfId="617" priority="112"/>
  </conditionalFormatting>
  <conditionalFormatting sqref="G20">
    <cfRule type="duplicateValues" dxfId="616" priority="111"/>
  </conditionalFormatting>
  <conditionalFormatting sqref="G20">
    <cfRule type="duplicateValues" dxfId="615" priority="110"/>
  </conditionalFormatting>
  <conditionalFormatting sqref="G23">
    <cfRule type="duplicateValues" dxfId="614" priority="109"/>
  </conditionalFormatting>
  <conditionalFormatting sqref="G23">
    <cfRule type="duplicateValues" dxfId="613" priority="108"/>
  </conditionalFormatting>
  <conditionalFormatting sqref="G23">
    <cfRule type="duplicateValues" dxfId="612" priority="107"/>
  </conditionalFormatting>
  <conditionalFormatting sqref="G24">
    <cfRule type="duplicateValues" dxfId="611" priority="106"/>
  </conditionalFormatting>
  <conditionalFormatting sqref="G24">
    <cfRule type="duplicateValues" dxfId="610" priority="105"/>
  </conditionalFormatting>
  <conditionalFormatting sqref="G24">
    <cfRule type="duplicateValues" dxfId="609" priority="104"/>
  </conditionalFormatting>
  <conditionalFormatting sqref="G25">
    <cfRule type="duplicateValues" dxfId="608" priority="103"/>
  </conditionalFormatting>
  <conditionalFormatting sqref="G25">
    <cfRule type="duplicateValues" dxfId="607" priority="102"/>
  </conditionalFormatting>
  <conditionalFormatting sqref="G25">
    <cfRule type="duplicateValues" dxfId="606" priority="101"/>
  </conditionalFormatting>
  <conditionalFormatting sqref="G41">
    <cfRule type="duplicateValues" dxfId="605" priority="100"/>
  </conditionalFormatting>
  <conditionalFormatting sqref="G41">
    <cfRule type="duplicateValues" dxfId="604" priority="99"/>
  </conditionalFormatting>
  <conditionalFormatting sqref="G41">
    <cfRule type="duplicateValues" dxfId="603" priority="98"/>
  </conditionalFormatting>
  <conditionalFormatting sqref="G42">
    <cfRule type="duplicateValues" dxfId="602" priority="97"/>
  </conditionalFormatting>
  <conditionalFormatting sqref="G42">
    <cfRule type="duplicateValues" dxfId="601" priority="96"/>
  </conditionalFormatting>
  <conditionalFormatting sqref="G42">
    <cfRule type="duplicateValues" dxfId="600" priority="95"/>
  </conditionalFormatting>
  <conditionalFormatting sqref="G43">
    <cfRule type="duplicateValues" dxfId="599" priority="94"/>
  </conditionalFormatting>
  <conditionalFormatting sqref="G43">
    <cfRule type="duplicateValues" dxfId="598" priority="93"/>
  </conditionalFormatting>
  <conditionalFormatting sqref="G43">
    <cfRule type="duplicateValues" dxfId="597" priority="92"/>
  </conditionalFormatting>
  <conditionalFormatting sqref="G44">
    <cfRule type="duplicateValues" dxfId="596" priority="91"/>
  </conditionalFormatting>
  <conditionalFormatting sqref="G44">
    <cfRule type="duplicateValues" dxfId="595" priority="90"/>
  </conditionalFormatting>
  <conditionalFormatting sqref="G44">
    <cfRule type="duplicateValues" dxfId="594" priority="89"/>
  </conditionalFormatting>
  <conditionalFormatting sqref="G45">
    <cfRule type="duplicateValues" dxfId="593" priority="88"/>
  </conditionalFormatting>
  <conditionalFormatting sqref="G45">
    <cfRule type="duplicateValues" dxfId="592" priority="87"/>
  </conditionalFormatting>
  <conditionalFormatting sqref="G45">
    <cfRule type="duplicateValues" dxfId="591" priority="86"/>
  </conditionalFormatting>
  <conditionalFormatting sqref="G34">
    <cfRule type="duplicateValues" dxfId="590" priority="85"/>
  </conditionalFormatting>
  <conditionalFormatting sqref="G34">
    <cfRule type="duplicateValues" dxfId="589" priority="84"/>
  </conditionalFormatting>
  <conditionalFormatting sqref="G34">
    <cfRule type="duplicateValues" dxfId="588" priority="83"/>
  </conditionalFormatting>
  <conditionalFormatting sqref="G35">
    <cfRule type="duplicateValues" dxfId="587" priority="82"/>
  </conditionalFormatting>
  <conditionalFormatting sqref="G35">
    <cfRule type="duplicateValues" dxfId="586" priority="81"/>
  </conditionalFormatting>
  <conditionalFormatting sqref="G35">
    <cfRule type="duplicateValues" dxfId="585" priority="80"/>
  </conditionalFormatting>
  <conditionalFormatting sqref="G36">
    <cfRule type="duplicateValues" dxfId="584" priority="79"/>
  </conditionalFormatting>
  <conditionalFormatting sqref="G36">
    <cfRule type="duplicateValues" dxfId="583" priority="78"/>
  </conditionalFormatting>
  <conditionalFormatting sqref="G36">
    <cfRule type="duplicateValues" dxfId="582" priority="77"/>
  </conditionalFormatting>
  <conditionalFormatting sqref="G37">
    <cfRule type="duplicateValues" dxfId="581" priority="76"/>
  </conditionalFormatting>
  <conditionalFormatting sqref="G37">
    <cfRule type="duplicateValues" dxfId="580" priority="75"/>
  </conditionalFormatting>
  <conditionalFormatting sqref="G37">
    <cfRule type="duplicateValues" dxfId="579" priority="74"/>
  </conditionalFormatting>
  <conditionalFormatting sqref="G38">
    <cfRule type="duplicateValues" dxfId="578" priority="73"/>
  </conditionalFormatting>
  <conditionalFormatting sqref="G38">
    <cfRule type="duplicateValues" dxfId="577" priority="72"/>
  </conditionalFormatting>
  <conditionalFormatting sqref="G38">
    <cfRule type="duplicateValues" dxfId="576" priority="71"/>
  </conditionalFormatting>
  <conditionalFormatting sqref="G39">
    <cfRule type="duplicateValues" dxfId="575" priority="70"/>
  </conditionalFormatting>
  <conditionalFormatting sqref="G39">
    <cfRule type="duplicateValues" dxfId="574" priority="69"/>
  </conditionalFormatting>
  <conditionalFormatting sqref="G39">
    <cfRule type="duplicateValues" dxfId="573" priority="68"/>
  </conditionalFormatting>
  <conditionalFormatting sqref="G40">
    <cfRule type="duplicateValues" dxfId="572" priority="67"/>
  </conditionalFormatting>
  <conditionalFormatting sqref="G40">
    <cfRule type="duplicateValues" dxfId="571" priority="66"/>
  </conditionalFormatting>
  <conditionalFormatting sqref="G40">
    <cfRule type="duplicateValues" dxfId="570" priority="65"/>
  </conditionalFormatting>
  <conditionalFormatting sqref="D53:D55">
    <cfRule type="duplicateValues" dxfId="569" priority="60"/>
    <cfRule type="duplicateValues" dxfId="568" priority="61"/>
  </conditionalFormatting>
  <conditionalFormatting sqref="D53:D55">
    <cfRule type="duplicateValues" dxfId="567" priority="57"/>
    <cfRule type="duplicateValues" dxfId="566" priority="58"/>
    <cfRule type="duplicateValues" dxfId="565" priority="59"/>
  </conditionalFormatting>
  <conditionalFormatting sqref="G53:G55">
    <cfRule type="duplicateValues" dxfId="564" priority="56"/>
  </conditionalFormatting>
  <conditionalFormatting sqref="E53 G53:G55">
    <cfRule type="duplicateValues" dxfId="563" priority="62"/>
  </conditionalFormatting>
  <conditionalFormatting sqref="E55 G53:G55 E53">
    <cfRule type="duplicateValues" dxfId="562" priority="63"/>
  </conditionalFormatting>
  <conditionalFormatting sqref="E55 E53">
    <cfRule type="duplicateValues" dxfId="561" priority="64"/>
  </conditionalFormatting>
  <conditionalFormatting sqref="D41:D52">
    <cfRule type="duplicateValues" dxfId="560" priority="126"/>
    <cfRule type="duplicateValues" dxfId="559" priority="127"/>
  </conditionalFormatting>
  <conditionalFormatting sqref="G46:G52">
    <cfRule type="duplicateValues" dxfId="558" priority="128"/>
  </conditionalFormatting>
  <conditionalFormatting sqref="E41:E52">
    <cfRule type="duplicateValues" dxfId="557" priority="129"/>
  </conditionalFormatting>
  <conditionalFormatting sqref="G33">
    <cfRule type="duplicateValues" dxfId="556" priority="53"/>
  </conditionalFormatting>
  <conditionalFormatting sqref="G33">
    <cfRule type="duplicateValues" dxfId="555" priority="54"/>
  </conditionalFormatting>
  <conditionalFormatting sqref="G33">
    <cfRule type="duplicateValues" dxfId="554" priority="55"/>
  </conditionalFormatting>
  <conditionalFormatting sqref="G26">
    <cfRule type="duplicateValues" dxfId="553" priority="50"/>
  </conditionalFormatting>
  <conditionalFormatting sqref="G26">
    <cfRule type="duplicateValues" dxfId="552" priority="51"/>
  </conditionalFormatting>
  <conditionalFormatting sqref="G26">
    <cfRule type="duplicateValues" dxfId="551" priority="52"/>
  </conditionalFormatting>
  <conditionalFormatting sqref="G27">
    <cfRule type="duplicateValues" dxfId="550" priority="47"/>
  </conditionalFormatting>
  <conditionalFormatting sqref="G27">
    <cfRule type="duplicateValues" dxfId="549" priority="48"/>
  </conditionalFormatting>
  <conditionalFormatting sqref="G27">
    <cfRule type="duplicateValues" dxfId="548" priority="49"/>
  </conditionalFormatting>
  <conditionalFormatting sqref="G28">
    <cfRule type="duplicateValues" dxfId="547" priority="44"/>
  </conditionalFormatting>
  <conditionalFormatting sqref="G28">
    <cfRule type="duplicateValues" dxfId="546" priority="45"/>
  </conditionalFormatting>
  <conditionalFormatting sqref="G28">
    <cfRule type="duplicateValues" dxfId="545" priority="46"/>
  </conditionalFormatting>
  <conditionalFormatting sqref="G29">
    <cfRule type="duplicateValues" dxfId="544" priority="41"/>
  </conditionalFormatting>
  <conditionalFormatting sqref="G29">
    <cfRule type="duplicateValues" dxfId="543" priority="42"/>
  </conditionalFormatting>
  <conditionalFormatting sqref="G29">
    <cfRule type="duplicateValues" dxfId="542" priority="43"/>
  </conditionalFormatting>
  <conditionalFormatting sqref="G30">
    <cfRule type="duplicateValues" dxfId="541" priority="38"/>
  </conditionalFormatting>
  <conditionalFormatting sqref="G30">
    <cfRule type="duplicateValues" dxfId="540" priority="39"/>
  </conditionalFormatting>
  <conditionalFormatting sqref="G30">
    <cfRule type="duplicateValues" dxfId="539" priority="40"/>
  </conditionalFormatting>
  <conditionalFormatting sqref="G31">
    <cfRule type="duplicateValues" dxfId="538" priority="35"/>
  </conditionalFormatting>
  <conditionalFormatting sqref="G31">
    <cfRule type="duplicateValues" dxfId="537" priority="36"/>
  </conditionalFormatting>
  <conditionalFormatting sqref="G31">
    <cfRule type="duplicateValues" dxfId="536" priority="37"/>
  </conditionalFormatting>
  <conditionalFormatting sqref="G32">
    <cfRule type="duplicateValues" dxfId="535" priority="32"/>
  </conditionalFormatting>
  <conditionalFormatting sqref="G32">
    <cfRule type="duplicateValues" dxfId="534" priority="33"/>
  </conditionalFormatting>
  <conditionalFormatting sqref="G32">
    <cfRule type="duplicateValues" dxfId="533" priority="34"/>
  </conditionalFormatting>
  <conditionalFormatting sqref="D56">
    <cfRule type="duplicateValues" dxfId="532" priority="30"/>
    <cfRule type="duplicateValues" dxfId="531" priority="31"/>
  </conditionalFormatting>
  <conditionalFormatting sqref="D56">
    <cfRule type="duplicateValues" dxfId="530" priority="27"/>
    <cfRule type="duplicateValues" dxfId="529" priority="28"/>
    <cfRule type="duplicateValues" dxfId="528" priority="29"/>
  </conditionalFormatting>
  <conditionalFormatting sqref="E56">
    <cfRule type="duplicateValues" dxfId="527" priority="24"/>
  </conditionalFormatting>
  <conditionalFormatting sqref="E56">
    <cfRule type="duplicateValues" dxfId="526" priority="25"/>
  </conditionalFormatting>
  <conditionalFormatting sqref="E56">
    <cfRule type="duplicateValues" dxfId="525" priority="26"/>
  </conditionalFormatting>
  <conditionalFormatting sqref="G56">
    <cfRule type="duplicateValues" dxfId="524" priority="21"/>
  </conditionalFormatting>
  <conditionalFormatting sqref="G56">
    <cfRule type="duplicateValues" dxfId="523" priority="22"/>
  </conditionalFormatting>
  <conditionalFormatting sqref="G56">
    <cfRule type="duplicateValues" dxfId="522" priority="23"/>
  </conditionalFormatting>
  <conditionalFormatting sqref="D64 D57:D58">
    <cfRule type="duplicateValues" dxfId="521" priority="14"/>
    <cfRule type="duplicateValues" dxfId="520" priority="15"/>
  </conditionalFormatting>
  <conditionalFormatting sqref="D64 D57:D58">
    <cfRule type="duplicateValues" dxfId="519" priority="16"/>
    <cfRule type="duplicateValues" dxfId="518" priority="17"/>
    <cfRule type="duplicateValues" dxfId="517" priority="18"/>
  </conditionalFormatting>
  <conditionalFormatting sqref="E64 E57:E58">
    <cfRule type="duplicateValues" dxfId="516" priority="19"/>
  </conditionalFormatting>
  <conditionalFormatting sqref="G64 G57:G58">
    <cfRule type="duplicateValues" dxfId="515" priority="20"/>
  </conditionalFormatting>
  <conditionalFormatting sqref="D63">
    <cfRule type="duplicateValues" dxfId="514" priority="12"/>
    <cfRule type="duplicateValues" dxfId="513" priority="13"/>
  </conditionalFormatting>
  <conditionalFormatting sqref="D63">
    <cfRule type="duplicateValues" dxfId="512" priority="9"/>
    <cfRule type="duplicateValues" dxfId="511" priority="10"/>
    <cfRule type="duplicateValues" dxfId="510" priority="11"/>
  </conditionalFormatting>
  <conditionalFormatting sqref="G63">
    <cfRule type="duplicateValues" dxfId="509" priority="6"/>
  </conditionalFormatting>
  <conditionalFormatting sqref="G63">
    <cfRule type="duplicateValues" dxfId="508" priority="7"/>
  </conditionalFormatting>
  <conditionalFormatting sqref="G63">
    <cfRule type="duplicateValues" dxfId="507" priority="8"/>
  </conditionalFormatting>
  <conditionalFormatting sqref="E63">
    <cfRule type="duplicateValues" dxfId="506" priority="3"/>
  </conditionalFormatting>
  <conditionalFormatting sqref="E63">
    <cfRule type="duplicateValues" dxfId="505" priority="4"/>
  </conditionalFormatting>
  <conditionalFormatting sqref="E63">
    <cfRule type="duplicateValues" dxfId="504" priority="5"/>
  </conditionalFormatting>
  <conditionalFormatting sqref="E63">
    <cfRule type="duplicateValues" dxfId="503" priority="2"/>
  </conditionalFormatting>
  <conditionalFormatting sqref="E63">
    <cfRule type="duplicateValues" dxfId="502" priority="1"/>
  </conditionalFormatting>
  <conditionalFormatting sqref="D59:D62">
    <cfRule type="duplicateValues" dxfId="501" priority="130"/>
    <cfRule type="duplicateValues" dxfId="500" priority="131"/>
  </conditionalFormatting>
  <conditionalFormatting sqref="D59:D62">
    <cfRule type="duplicateValues" dxfId="499" priority="132"/>
    <cfRule type="duplicateValues" dxfId="498" priority="133"/>
    <cfRule type="duplicateValues" dxfId="497" priority="134"/>
  </conditionalFormatting>
  <conditionalFormatting sqref="G59:G62">
    <cfRule type="duplicateValues" dxfId="496" priority="135"/>
  </conditionalFormatting>
  <conditionalFormatting sqref="E59:E62">
    <cfRule type="duplicateValues" dxfId="495" priority="136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T71"/>
  <sheetViews>
    <sheetView view="pageBreakPreview" topLeftCell="A49" zoomScale="60" zoomScaleNormal="50" workbookViewId="0">
      <selection activeCell="A49" sqref="A1:XFD1048576"/>
    </sheetView>
  </sheetViews>
  <sheetFormatPr baseColWidth="10" defaultRowHeight="23.25" x14ac:dyDescent="0.35"/>
  <cols>
    <col min="1" max="1" width="5.7109375" style="72" customWidth="1"/>
    <col min="2" max="2" width="5.28515625" style="72" customWidth="1"/>
    <col min="3" max="3" width="60.28515625" style="3" customWidth="1"/>
    <col min="4" max="4" width="22.7109375" style="111" customWidth="1"/>
    <col min="5" max="5" width="38.5703125" style="112" bestFit="1" customWidth="1"/>
    <col min="6" max="6" width="51.42578125" style="3" bestFit="1" customWidth="1"/>
    <col min="7" max="7" width="27.140625" style="3" customWidth="1"/>
    <col min="8" max="8" width="23.140625" style="108" customWidth="1"/>
    <col min="9" max="9" width="21" style="108" customWidth="1"/>
    <col min="10" max="10" width="21.85546875" style="108" customWidth="1"/>
    <col min="11" max="11" width="20.28515625" style="108" customWidth="1"/>
    <col min="12" max="12" width="18.28515625" style="108" customWidth="1"/>
    <col min="13" max="13" width="23.28515625" style="108" customWidth="1"/>
    <col min="14" max="14" width="30.28515625" style="109" bestFit="1" customWidth="1"/>
    <col min="15" max="15" width="28.140625" style="108" bestFit="1" customWidth="1"/>
    <col min="16" max="16" width="20.7109375" style="72" customWidth="1"/>
    <col min="17" max="17" width="20.5703125" style="72" customWidth="1"/>
    <col min="18" max="18" width="18.7109375" style="72" customWidth="1"/>
    <col min="19" max="19" width="25.28515625" style="72" bestFit="1" customWidth="1"/>
    <col min="20" max="16384" width="11.42578125" style="72"/>
  </cols>
  <sheetData>
    <row r="9" spans="2:19" ht="36" x14ac:dyDescent="0.55000000000000004"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2:19" ht="36" x14ac:dyDescent="0.55000000000000004">
      <c r="B10" s="136" t="s">
        <v>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2:19" ht="61.5" x14ac:dyDescent="0.9">
      <c r="C11" s="2" t="s">
        <v>272</v>
      </c>
      <c r="D11" s="3"/>
      <c r="E11" s="3"/>
      <c r="H11" s="3"/>
      <c r="I11" s="137" t="s">
        <v>2</v>
      </c>
      <c r="J11" s="137"/>
      <c r="K11" s="137"/>
      <c r="L11" s="137"/>
      <c r="M11" s="137"/>
      <c r="N11" s="138"/>
      <c r="O11" s="4"/>
      <c r="P11" s="139" t="s">
        <v>3</v>
      </c>
      <c r="Q11" s="139"/>
      <c r="R11" s="139"/>
      <c r="S11" s="139"/>
    </row>
    <row r="12" spans="2:19" ht="69.75" x14ac:dyDescent="0.35">
      <c r="B12" s="73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82" customFormat="1" x14ac:dyDescent="0.35">
      <c r="B13" s="74">
        <v>1</v>
      </c>
      <c r="C13" s="75" t="s">
        <v>21</v>
      </c>
      <c r="D13" s="76" t="s">
        <v>22</v>
      </c>
      <c r="E13" s="77" t="s">
        <v>23</v>
      </c>
      <c r="F13" s="78" t="s">
        <v>24</v>
      </c>
      <c r="G13" s="67" t="s">
        <v>255</v>
      </c>
      <c r="H13" s="79">
        <v>35000</v>
      </c>
      <c r="I13" s="80">
        <v>25</v>
      </c>
      <c r="J13" s="80">
        <f t="shared" ref="J13:J22" si="0">+H13*3.04%</f>
        <v>1064</v>
      </c>
      <c r="K13" s="80">
        <f t="shared" ref="K13:K22" si="1">+H13*2.87%</f>
        <v>1004.5</v>
      </c>
      <c r="L13" s="80">
        <v>0</v>
      </c>
      <c r="M13" s="80">
        <v>1190.1199999999999</v>
      </c>
      <c r="N13" s="80">
        <f t="shared" ref="N13:N15" si="2">+I13+J13+K13+L13+M13</f>
        <v>3283.62</v>
      </c>
      <c r="O13" s="80">
        <f t="shared" ref="O13:O17" si="3">+H13-N13</f>
        <v>31716.38</v>
      </c>
      <c r="P13" s="81">
        <f t="shared" ref="P13:P15" si="4">+H13*7.09%</f>
        <v>2481.5</v>
      </c>
      <c r="Q13" s="81">
        <f t="shared" ref="Q13:Q15" si="5">+H13*7.1%</f>
        <v>2485</v>
      </c>
      <c r="R13" s="81">
        <f t="shared" ref="R13:R15" si="6">+H13*1.1%</f>
        <v>385.00000000000006</v>
      </c>
      <c r="S13" s="81">
        <f t="shared" ref="S13:S32" si="7">+P13+Q13+R13</f>
        <v>5351.5</v>
      </c>
    </row>
    <row r="14" spans="2:19" s="82" customFormat="1" x14ac:dyDescent="0.35">
      <c r="B14" s="74">
        <f>+B13+1</f>
        <v>2</v>
      </c>
      <c r="C14" s="75" t="s">
        <v>26</v>
      </c>
      <c r="D14" s="76" t="s">
        <v>27</v>
      </c>
      <c r="E14" s="76" t="s">
        <v>28</v>
      </c>
      <c r="F14" s="78" t="s">
        <v>24</v>
      </c>
      <c r="G14" s="67" t="s">
        <v>256</v>
      </c>
      <c r="H14" s="79">
        <v>35000</v>
      </c>
      <c r="I14" s="80">
        <v>25</v>
      </c>
      <c r="J14" s="80">
        <f t="shared" si="0"/>
        <v>1064</v>
      </c>
      <c r="K14" s="80">
        <f t="shared" si="1"/>
        <v>1004.5</v>
      </c>
      <c r="L14" s="80">
        <v>0</v>
      </c>
      <c r="M14" s="80">
        <v>0</v>
      </c>
      <c r="N14" s="80">
        <f t="shared" si="2"/>
        <v>2093.5</v>
      </c>
      <c r="O14" s="80">
        <f t="shared" si="3"/>
        <v>32906.5</v>
      </c>
      <c r="P14" s="81">
        <f t="shared" si="4"/>
        <v>2481.5</v>
      </c>
      <c r="Q14" s="81">
        <f t="shared" si="5"/>
        <v>2485</v>
      </c>
      <c r="R14" s="81">
        <f t="shared" si="6"/>
        <v>385.00000000000006</v>
      </c>
      <c r="S14" s="81">
        <f t="shared" si="7"/>
        <v>5351.5</v>
      </c>
    </row>
    <row r="15" spans="2:19" s="82" customFormat="1" x14ac:dyDescent="0.35">
      <c r="B15" s="74">
        <f t="shared" ref="B15:B64" si="8">+B14+1</f>
        <v>3</v>
      </c>
      <c r="C15" s="75" t="s">
        <v>30</v>
      </c>
      <c r="D15" s="76" t="s">
        <v>31</v>
      </c>
      <c r="E15" s="77" t="s">
        <v>32</v>
      </c>
      <c r="F15" s="78" t="s">
        <v>24</v>
      </c>
      <c r="G15" s="67" t="s">
        <v>257</v>
      </c>
      <c r="H15" s="79">
        <v>35000</v>
      </c>
      <c r="I15" s="80">
        <v>25</v>
      </c>
      <c r="J15" s="80">
        <f t="shared" si="0"/>
        <v>1064</v>
      </c>
      <c r="K15" s="80">
        <f t="shared" si="1"/>
        <v>1004.5</v>
      </c>
      <c r="L15" s="80">
        <v>0</v>
      </c>
      <c r="M15" s="80">
        <v>0</v>
      </c>
      <c r="N15" s="80">
        <f t="shared" si="2"/>
        <v>2093.5</v>
      </c>
      <c r="O15" s="80">
        <f t="shared" si="3"/>
        <v>32906.5</v>
      </c>
      <c r="P15" s="81">
        <f t="shared" si="4"/>
        <v>2481.5</v>
      </c>
      <c r="Q15" s="81">
        <f t="shared" si="5"/>
        <v>2485</v>
      </c>
      <c r="R15" s="81">
        <f t="shared" si="6"/>
        <v>385.00000000000006</v>
      </c>
      <c r="S15" s="81">
        <f t="shared" si="7"/>
        <v>5351.5</v>
      </c>
    </row>
    <row r="16" spans="2:19" s="71" customFormat="1" x14ac:dyDescent="0.35">
      <c r="B16" s="74">
        <f t="shared" si="8"/>
        <v>4</v>
      </c>
      <c r="C16" s="78" t="s">
        <v>34</v>
      </c>
      <c r="D16" s="83" t="s">
        <v>35</v>
      </c>
      <c r="E16" s="84" t="s">
        <v>36</v>
      </c>
      <c r="F16" s="85" t="s">
        <v>37</v>
      </c>
      <c r="G16" s="75" t="s">
        <v>258</v>
      </c>
      <c r="H16" s="79">
        <v>15000</v>
      </c>
      <c r="I16" s="80">
        <v>25</v>
      </c>
      <c r="J16" s="80">
        <f t="shared" si="0"/>
        <v>456</v>
      </c>
      <c r="K16" s="80">
        <f t="shared" si="1"/>
        <v>430.5</v>
      </c>
      <c r="L16" s="80">
        <v>0</v>
      </c>
      <c r="M16" s="80">
        <v>0</v>
      </c>
      <c r="N16" s="80">
        <f>+I16+J16+K16+L16+M16</f>
        <v>911.5</v>
      </c>
      <c r="O16" s="80">
        <f t="shared" si="3"/>
        <v>14088.5</v>
      </c>
      <c r="P16" s="81">
        <f>+H16*7.09%</f>
        <v>1063.5</v>
      </c>
      <c r="Q16" s="81">
        <f>+H16*7.1%</f>
        <v>1065</v>
      </c>
      <c r="R16" s="81">
        <f>+H16*1.1%</f>
        <v>165.00000000000003</v>
      </c>
      <c r="S16" s="81">
        <f t="shared" si="7"/>
        <v>2293.5</v>
      </c>
    </row>
    <row r="17" spans="2:19" s="71" customFormat="1" x14ac:dyDescent="0.35">
      <c r="B17" s="74">
        <f t="shared" si="8"/>
        <v>5</v>
      </c>
      <c r="C17" s="75" t="s">
        <v>39</v>
      </c>
      <c r="D17" s="84" t="s">
        <v>40</v>
      </c>
      <c r="E17" s="84" t="s">
        <v>41</v>
      </c>
      <c r="F17" s="78" t="s">
        <v>24</v>
      </c>
      <c r="G17" s="67" t="s">
        <v>42</v>
      </c>
      <c r="H17" s="79">
        <v>35000</v>
      </c>
      <c r="I17" s="80">
        <v>25</v>
      </c>
      <c r="J17" s="80">
        <f t="shared" si="0"/>
        <v>1064</v>
      </c>
      <c r="K17" s="80">
        <f t="shared" si="1"/>
        <v>1004.5</v>
      </c>
      <c r="L17" s="80">
        <v>0</v>
      </c>
      <c r="M17" s="80">
        <v>1190.1199999999999</v>
      </c>
      <c r="N17" s="80">
        <f t="shared" ref="N17:N40" si="9">+I17+J17+K17+L17+M17</f>
        <v>3283.62</v>
      </c>
      <c r="O17" s="80">
        <f t="shared" si="3"/>
        <v>31716.38</v>
      </c>
      <c r="P17" s="81">
        <f t="shared" ref="P17:P22" si="10">+H17*7.09%</f>
        <v>2481.5</v>
      </c>
      <c r="Q17" s="81">
        <f t="shared" ref="Q17:Q22" si="11">+H17*7.1%</f>
        <v>2485</v>
      </c>
      <c r="R17" s="81">
        <f t="shared" ref="R17:R22" si="12">+H17*1.1%</f>
        <v>385.00000000000006</v>
      </c>
      <c r="S17" s="81">
        <f t="shared" si="7"/>
        <v>5351.5</v>
      </c>
    </row>
    <row r="18" spans="2:19" s="71" customFormat="1" x14ac:dyDescent="0.35">
      <c r="B18" s="78">
        <f t="shared" si="8"/>
        <v>6</v>
      </c>
      <c r="C18" s="75" t="s">
        <v>43</v>
      </c>
      <c r="D18" s="84" t="s">
        <v>44</v>
      </c>
      <c r="E18" s="84" t="s">
        <v>45</v>
      </c>
      <c r="F18" s="78" t="s">
        <v>24</v>
      </c>
      <c r="G18" s="67" t="s">
        <v>46</v>
      </c>
      <c r="H18" s="79">
        <v>35000</v>
      </c>
      <c r="I18" s="80">
        <v>25</v>
      </c>
      <c r="J18" s="80">
        <f t="shared" si="0"/>
        <v>1064</v>
      </c>
      <c r="K18" s="80">
        <f t="shared" si="1"/>
        <v>1004.5</v>
      </c>
      <c r="L18" s="80">
        <v>0</v>
      </c>
      <c r="M18" s="80">
        <v>0</v>
      </c>
      <c r="N18" s="80">
        <f t="shared" si="9"/>
        <v>2093.5</v>
      </c>
      <c r="O18" s="80">
        <f>+H18-N18</f>
        <v>32906.5</v>
      </c>
      <c r="P18" s="81">
        <f t="shared" si="10"/>
        <v>2481.5</v>
      </c>
      <c r="Q18" s="81">
        <f t="shared" si="11"/>
        <v>2485</v>
      </c>
      <c r="R18" s="81">
        <f t="shared" si="12"/>
        <v>385.00000000000006</v>
      </c>
      <c r="S18" s="81">
        <f t="shared" si="7"/>
        <v>5351.5</v>
      </c>
    </row>
    <row r="19" spans="2:19" s="71" customFormat="1" ht="46.5" x14ac:dyDescent="0.35">
      <c r="B19" s="78">
        <f t="shared" si="8"/>
        <v>7</v>
      </c>
      <c r="C19" s="75" t="s">
        <v>47</v>
      </c>
      <c r="D19" s="84" t="s">
        <v>48</v>
      </c>
      <c r="E19" s="84" t="s">
        <v>49</v>
      </c>
      <c r="F19" s="86" t="s">
        <v>50</v>
      </c>
      <c r="G19" s="67" t="s">
        <v>51</v>
      </c>
      <c r="H19" s="69">
        <v>15000</v>
      </c>
      <c r="I19" s="80">
        <v>25</v>
      </c>
      <c r="J19" s="80">
        <f t="shared" si="0"/>
        <v>456</v>
      </c>
      <c r="K19" s="80">
        <f t="shared" si="1"/>
        <v>430.5</v>
      </c>
      <c r="L19" s="80">
        <v>0</v>
      </c>
      <c r="M19" s="80">
        <v>0</v>
      </c>
      <c r="N19" s="80">
        <f t="shared" si="9"/>
        <v>911.5</v>
      </c>
      <c r="O19" s="80">
        <f t="shared" ref="O19:O22" si="13">+H19-N19</f>
        <v>14088.5</v>
      </c>
      <c r="P19" s="81">
        <f t="shared" si="10"/>
        <v>1063.5</v>
      </c>
      <c r="Q19" s="81">
        <f t="shared" si="11"/>
        <v>1065</v>
      </c>
      <c r="R19" s="81">
        <f t="shared" si="12"/>
        <v>165.00000000000003</v>
      </c>
      <c r="S19" s="81">
        <f t="shared" si="7"/>
        <v>2293.5</v>
      </c>
    </row>
    <row r="20" spans="2:19" s="71" customFormat="1" ht="46.5" x14ac:dyDescent="0.35">
      <c r="B20" s="78">
        <f t="shared" si="8"/>
        <v>8</v>
      </c>
      <c r="C20" s="75" t="s">
        <v>52</v>
      </c>
      <c r="D20" s="84" t="s">
        <v>53</v>
      </c>
      <c r="E20" s="84" t="s">
        <v>54</v>
      </c>
      <c r="F20" s="86" t="s">
        <v>50</v>
      </c>
      <c r="G20" s="67" t="s">
        <v>55</v>
      </c>
      <c r="H20" s="69">
        <v>15000</v>
      </c>
      <c r="I20" s="80">
        <v>25</v>
      </c>
      <c r="J20" s="80">
        <f t="shared" si="0"/>
        <v>456</v>
      </c>
      <c r="K20" s="80">
        <f t="shared" si="1"/>
        <v>430.5</v>
      </c>
      <c r="L20" s="80">
        <v>0</v>
      </c>
      <c r="M20" s="80">
        <v>0</v>
      </c>
      <c r="N20" s="80">
        <f t="shared" si="9"/>
        <v>911.5</v>
      </c>
      <c r="O20" s="80">
        <f t="shared" si="13"/>
        <v>14088.5</v>
      </c>
      <c r="P20" s="81">
        <f t="shared" si="10"/>
        <v>1063.5</v>
      </c>
      <c r="Q20" s="81">
        <f t="shared" si="11"/>
        <v>1065</v>
      </c>
      <c r="R20" s="81">
        <f t="shared" si="12"/>
        <v>165.00000000000003</v>
      </c>
      <c r="S20" s="81">
        <f t="shared" si="7"/>
        <v>2293.5</v>
      </c>
    </row>
    <row r="21" spans="2:19" s="71" customFormat="1" x14ac:dyDescent="0.35">
      <c r="B21" s="78">
        <f t="shared" si="8"/>
        <v>9</v>
      </c>
      <c r="C21" s="75" t="s">
        <v>56</v>
      </c>
      <c r="D21" s="84" t="s">
        <v>57</v>
      </c>
      <c r="E21" s="84" t="s">
        <v>58</v>
      </c>
      <c r="F21" s="75" t="s">
        <v>59</v>
      </c>
      <c r="G21" s="67" t="s">
        <v>60</v>
      </c>
      <c r="H21" s="69">
        <v>90000</v>
      </c>
      <c r="I21" s="69">
        <v>25</v>
      </c>
      <c r="J21" s="80">
        <f t="shared" si="0"/>
        <v>2736</v>
      </c>
      <c r="K21" s="80">
        <f t="shared" si="1"/>
        <v>2583</v>
      </c>
      <c r="L21" s="69">
        <v>9753.19</v>
      </c>
      <c r="M21" s="69">
        <v>0</v>
      </c>
      <c r="N21" s="80">
        <f t="shared" si="9"/>
        <v>15097.19</v>
      </c>
      <c r="O21" s="69">
        <f t="shared" si="13"/>
        <v>74902.81</v>
      </c>
      <c r="P21" s="70">
        <f t="shared" si="10"/>
        <v>6381</v>
      </c>
      <c r="Q21" s="70">
        <f t="shared" si="11"/>
        <v>6389.9999999999991</v>
      </c>
      <c r="R21" s="70">
        <v>593.21</v>
      </c>
      <c r="S21" s="81">
        <f t="shared" si="7"/>
        <v>13364.21</v>
      </c>
    </row>
    <row r="22" spans="2:19" s="71" customFormat="1" x14ac:dyDescent="0.35">
      <c r="B22" s="78">
        <f t="shared" si="8"/>
        <v>10</v>
      </c>
      <c r="C22" s="75" t="s">
        <v>61</v>
      </c>
      <c r="D22" s="84" t="s">
        <v>62</v>
      </c>
      <c r="E22" s="84" t="s">
        <v>63</v>
      </c>
      <c r="F22" s="75" t="s">
        <v>64</v>
      </c>
      <c r="G22" s="67" t="s">
        <v>65</v>
      </c>
      <c r="H22" s="68">
        <v>35000</v>
      </c>
      <c r="I22" s="69">
        <v>25</v>
      </c>
      <c r="J22" s="80">
        <f t="shared" si="0"/>
        <v>1064</v>
      </c>
      <c r="K22" s="80">
        <f t="shared" si="1"/>
        <v>1004.5</v>
      </c>
      <c r="L22" s="80">
        <v>0</v>
      </c>
      <c r="M22" s="80">
        <v>0</v>
      </c>
      <c r="N22" s="80">
        <f t="shared" si="9"/>
        <v>2093.5</v>
      </c>
      <c r="O22" s="80">
        <f t="shared" si="13"/>
        <v>32906.5</v>
      </c>
      <c r="P22" s="81">
        <f t="shared" si="10"/>
        <v>2481.5</v>
      </c>
      <c r="Q22" s="81">
        <f t="shared" si="11"/>
        <v>2485</v>
      </c>
      <c r="R22" s="81">
        <f t="shared" si="12"/>
        <v>385.00000000000006</v>
      </c>
      <c r="S22" s="81">
        <f t="shared" si="7"/>
        <v>5351.5</v>
      </c>
    </row>
    <row r="23" spans="2:19" s="71" customFormat="1" x14ac:dyDescent="0.35">
      <c r="B23" s="78">
        <f t="shared" si="8"/>
        <v>11</v>
      </c>
      <c r="C23" s="75" t="s">
        <v>66</v>
      </c>
      <c r="D23" s="84" t="s">
        <v>67</v>
      </c>
      <c r="E23" s="84" t="s">
        <v>68</v>
      </c>
      <c r="F23" s="75" t="s">
        <v>69</v>
      </c>
      <c r="G23" s="67" t="s">
        <v>70</v>
      </c>
      <c r="H23" s="68">
        <v>45000</v>
      </c>
      <c r="I23" s="69">
        <v>25</v>
      </c>
      <c r="J23" s="69">
        <f>+H23*3.04%</f>
        <v>1368</v>
      </c>
      <c r="K23" s="69">
        <f>+H23*2.87%</f>
        <v>1291.5</v>
      </c>
      <c r="L23" s="69">
        <v>1148.33</v>
      </c>
      <c r="M23" s="69">
        <v>0</v>
      </c>
      <c r="N23" s="80">
        <f t="shared" si="9"/>
        <v>3832.83</v>
      </c>
      <c r="O23" s="69">
        <f>+H23-N23</f>
        <v>41167.17</v>
      </c>
      <c r="P23" s="70">
        <f>+H23*7.09%</f>
        <v>3190.5</v>
      </c>
      <c r="Q23" s="70">
        <f>+H23*7.1%</f>
        <v>3194.9999999999995</v>
      </c>
      <c r="R23" s="70">
        <f>+H23*1.1%</f>
        <v>495.00000000000006</v>
      </c>
      <c r="S23" s="81">
        <f t="shared" si="7"/>
        <v>6880.5</v>
      </c>
    </row>
    <row r="24" spans="2:19" s="71" customFormat="1" x14ac:dyDescent="0.35">
      <c r="B24" s="78">
        <f t="shared" si="8"/>
        <v>12</v>
      </c>
      <c r="C24" s="75" t="s">
        <v>71</v>
      </c>
      <c r="D24" s="84" t="s">
        <v>72</v>
      </c>
      <c r="E24" s="84" t="s">
        <v>73</v>
      </c>
      <c r="F24" s="75" t="s">
        <v>74</v>
      </c>
      <c r="G24" s="67" t="s">
        <v>75</v>
      </c>
      <c r="H24" s="68">
        <v>45000</v>
      </c>
      <c r="I24" s="69">
        <v>25</v>
      </c>
      <c r="J24" s="69">
        <f>+H24*3.04%</f>
        <v>1368</v>
      </c>
      <c r="K24" s="69">
        <f>+H24*2.87%</f>
        <v>1291.5</v>
      </c>
      <c r="L24" s="69">
        <v>1148.33</v>
      </c>
      <c r="M24" s="69">
        <v>0</v>
      </c>
      <c r="N24" s="80">
        <f t="shared" si="9"/>
        <v>3832.83</v>
      </c>
      <c r="O24" s="69">
        <f>+H24-N24</f>
        <v>41167.17</v>
      </c>
      <c r="P24" s="70">
        <f>+H24*7.09%</f>
        <v>3190.5</v>
      </c>
      <c r="Q24" s="70">
        <f>+H24*7.1%</f>
        <v>3194.9999999999995</v>
      </c>
      <c r="R24" s="70">
        <f>+H24*1.1%</f>
        <v>495.00000000000006</v>
      </c>
      <c r="S24" s="81">
        <f t="shared" si="7"/>
        <v>6880.5</v>
      </c>
    </row>
    <row r="25" spans="2:19" s="71" customFormat="1" x14ac:dyDescent="0.35">
      <c r="B25" s="78">
        <f t="shared" si="8"/>
        <v>13</v>
      </c>
      <c r="C25" s="75" t="s">
        <v>76</v>
      </c>
      <c r="D25" s="84" t="s">
        <v>77</v>
      </c>
      <c r="E25" s="76" t="s">
        <v>78</v>
      </c>
      <c r="F25" s="75" t="s">
        <v>79</v>
      </c>
      <c r="G25" s="67" t="s">
        <v>80</v>
      </c>
      <c r="H25" s="68">
        <v>9000</v>
      </c>
      <c r="I25" s="80">
        <v>25</v>
      </c>
      <c r="J25" s="80">
        <f>+H25*3.04%</f>
        <v>273.60000000000002</v>
      </c>
      <c r="K25" s="80">
        <f>+H25*2.87%</f>
        <v>258.3</v>
      </c>
      <c r="L25" s="80">
        <v>0</v>
      </c>
      <c r="M25" s="80">
        <v>0</v>
      </c>
      <c r="N25" s="80">
        <f t="shared" si="9"/>
        <v>556.90000000000009</v>
      </c>
      <c r="O25" s="80">
        <f>+H25-N25</f>
        <v>8443.1</v>
      </c>
      <c r="P25" s="81">
        <f>+H25*7.09%</f>
        <v>638.1</v>
      </c>
      <c r="Q25" s="81">
        <f>+H25*7.1%</f>
        <v>638.99999999999989</v>
      </c>
      <c r="R25" s="81">
        <f>+H25*1.1%</f>
        <v>99.000000000000014</v>
      </c>
      <c r="S25" s="81">
        <f t="shared" si="7"/>
        <v>1376.1</v>
      </c>
    </row>
    <row r="26" spans="2:19" s="71" customFormat="1" x14ac:dyDescent="0.35">
      <c r="B26" s="78">
        <f t="shared" si="8"/>
        <v>14</v>
      </c>
      <c r="C26" s="75" t="s">
        <v>81</v>
      </c>
      <c r="D26" s="84" t="s">
        <v>82</v>
      </c>
      <c r="E26" s="84" t="s">
        <v>83</v>
      </c>
      <c r="F26" s="75" t="s">
        <v>24</v>
      </c>
      <c r="G26" s="67" t="s">
        <v>84</v>
      </c>
      <c r="H26" s="68">
        <v>35000</v>
      </c>
      <c r="I26" s="80">
        <v>25</v>
      </c>
      <c r="J26" s="80">
        <f t="shared" ref="J26:J40" si="14">+H26*3.04%</f>
        <v>1064</v>
      </c>
      <c r="K26" s="80">
        <f t="shared" ref="K26:K40" si="15">+H26*2.87%</f>
        <v>1004.5</v>
      </c>
      <c r="L26" s="80">
        <v>0</v>
      </c>
      <c r="M26" s="80">
        <v>0</v>
      </c>
      <c r="N26" s="80">
        <f t="shared" si="9"/>
        <v>2093.5</v>
      </c>
      <c r="O26" s="80">
        <f t="shared" ref="O26:O52" si="16">+H26-N26</f>
        <v>32906.5</v>
      </c>
      <c r="P26" s="81">
        <f t="shared" ref="P26:P52" si="17">+H26*7.09%</f>
        <v>2481.5</v>
      </c>
      <c r="Q26" s="81">
        <f t="shared" ref="Q26:Q52" si="18">+H26*7.1%</f>
        <v>2485</v>
      </c>
      <c r="R26" s="81">
        <f t="shared" ref="R26:R32" si="19">+H26*1.1%</f>
        <v>385.00000000000006</v>
      </c>
      <c r="S26" s="81">
        <f t="shared" si="7"/>
        <v>5351.5</v>
      </c>
    </row>
    <row r="27" spans="2:19" s="71" customFormat="1" x14ac:dyDescent="0.35">
      <c r="B27" s="78">
        <f t="shared" si="8"/>
        <v>15</v>
      </c>
      <c r="C27" s="75" t="s">
        <v>85</v>
      </c>
      <c r="D27" s="84" t="s">
        <v>86</v>
      </c>
      <c r="E27" s="84" t="s">
        <v>87</v>
      </c>
      <c r="F27" s="75" t="s">
        <v>24</v>
      </c>
      <c r="G27" s="67" t="s">
        <v>88</v>
      </c>
      <c r="H27" s="68">
        <v>35000</v>
      </c>
      <c r="I27" s="80">
        <v>25</v>
      </c>
      <c r="J27" s="80">
        <f t="shared" si="14"/>
        <v>1064</v>
      </c>
      <c r="K27" s="80">
        <f t="shared" si="15"/>
        <v>1004.5</v>
      </c>
      <c r="L27" s="80">
        <v>0</v>
      </c>
      <c r="M27" s="80">
        <v>0</v>
      </c>
      <c r="N27" s="80">
        <f t="shared" si="9"/>
        <v>2093.5</v>
      </c>
      <c r="O27" s="80">
        <f t="shared" si="16"/>
        <v>32906.5</v>
      </c>
      <c r="P27" s="81">
        <f t="shared" si="17"/>
        <v>2481.5</v>
      </c>
      <c r="Q27" s="81">
        <f t="shared" si="18"/>
        <v>2485</v>
      </c>
      <c r="R27" s="81">
        <f t="shared" si="19"/>
        <v>385.00000000000006</v>
      </c>
      <c r="S27" s="81">
        <f t="shared" si="7"/>
        <v>5351.5</v>
      </c>
    </row>
    <row r="28" spans="2:19" s="71" customFormat="1" x14ac:dyDescent="0.35">
      <c r="B28" s="78">
        <f t="shared" si="8"/>
        <v>16</v>
      </c>
      <c r="C28" s="75" t="s">
        <v>89</v>
      </c>
      <c r="D28" s="84" t="s">
        <v>90</v>
      </c>
      <c r="E28" s="84" t="s">
        <v>91</v>
      </c>
      <c r="F28" s="75" t="s">
        <v>24</v>
      </c>
      <c r="G28" s="67" t="s">
        <v>92</v>
      </c>
      <c r="H28" s="68">
        <v>35000</v>
      </c>
      <c r="I28" s="80">
        <v>25</v>
      </c>
      <c r="J28" s="80">
        <f t="shared" si="14"/>
        <v>1064</v>
      </c>
      <c r="K28" s="80">
        <f t="shared" si="15"/>
        <v>1004.5</v>
      </c>
      <c r="L28" s="80">
        <v>0</v>
      </c>
      <c r="M28" s="80">
        <v>0</v>
      </c>
      <c r="N28" s="80">
        <f t="shared" si="9"/>
        <v>2093.5</v>
      </c>
      <c r="O28" s="80">
        <f t="shared" si="16"/>
        <v>32906.5</v>
      </c>
      <c r="P28" s="81">
        <f t="shared" si="17"/>
        <v>2481.5</v>
      </c>
      <c r="Q28" s="81">
        <f t="shared" si="18"/>
        <v>2485</v>
      </c>
      <c r="R28" s="81">
        <f t="shared" si="19"/>
        <v>385.00000000000006</v>
      </c>
      <c r="S28" s="81">
        <f t="shared" si="7"/>
        <v>5351.5</v>
      </c>
    </row>
    <row r="29" spans="2:19" s="71" customFormat="1" x14ac:dyDescent="0.35">
      <c r="B29" s="78">
        <f t="shared" si="8"/>
        <v>17</v>
      </c>
      <c r="C29" s="75" t="s">
        <v>93</v>
      </c>
      <c r="D29" s="84" t="s">
        <v>94</v>
      </c>
      <c r="E29" s="84" t="s">
        <v>95</v>
      </c>
      <c r="F29" s="75" t="s">
        <v>24</v>
      </c>
      <c r="G29" s="67" t="s">
        <v>96</v>
      </c>
      <c r="H29" s="68">
        <v>35000</v>
      </c>
      <c r="I29" s="80">
        <v>25</v>
      </c>
      <c r="J29" s="80">
        <f t="shared" si="14"/>
        <v>1064</v>
      </c>
      <c r="K29" s="80">
        <f t="shared" si="15"/>
        <v>1004.5</v>
      </c>
      <c r="L29" s="80">
        <v>0</v>
      </c>
      <c r="M29" s="80">
        <v>0</v>
      </c>
      <c r="N29" s="80">
        <f t="shared" si="9"/>
        <v>2093.5</v>
      </c>
      <c r="O29" s="80">
        <f t="shared" si="16"/>
        <v>32906.5</v>
      </c>
      <c r="P29" s="81">
        <f t="shared" si="17"/>
        <v>2481.5</v>
      </c>
      <c r="Q29" s="81">
        <f t="shared" si="18"/>
        <v>2485</v>
      </c>
      <c r="R29" s="81">
        <f t="shared" si="19"/>
        <v>385.00000000000006</v>
      </c>
      <c r="S29" s="81">
        <f t="shared" si="7"/>
        <v>5351.5</v>
      </c>
    </row>
    <row r="30" spans="2:19" s="71" customFormat="1" x14ac:dyDescent="0.35">
      <c r="B30" s="78">
        <f t="shared" si="8"/>
        <v>18</v>
      </c>
      <c r="C30" s="75" t="s">
        <v>97</v>
      </c>
      <c r="D30" s="84" t="s">
        <v>98</v>
      </c>
      <c r="E30" s="84" t="s">
        <v>99</v>
      </c>
      <c r="F30" s="75" t="s">
        <v>24</v>
      </c>
      <c r="G30" s="67" t="s">
        <v>100</v>
      </c>
      <c r="H30" s="68">
        <v>35000</v>
      </c>
      <c r="I30" s="80">
        <v>25</v>
      </c>
      <c r="J30" s="80">
        <f t="shared" si="14"/>
        <v>1064</v>
      </c>
      <c r="K30" s="80">
        <f t="shared" si="15"/>
        <v>1004.5</v>
      </c>
      <c r="L30" s="80">
        <v>0</v>
      </c>
      <c r="M30" s="80">
        <v>0</v>
      </c>
      <c r="N30" s="80">
        <f t="shared" si="9"/>
        <v>2093.5</v>
      </c>
      <c r="O30" s="80">
        <f t="shared" si="16"/>
        <v>32906.5</v>
      </c>
      <c r="P30" s="81">
        <f t="shared" si="17"/>
        <v>2481.5</v>
      </c>
      <c r="Q30" s="81">
        <f t="shared" si="18"/>
        <v>2485</v>
      </c>
      <c r="R30" s="81">
        <f t="shared" si="19"/>
        <v>385.00000000000006</v>
      </c>
      <c r="S30" s="81">
        <f t="shared" si="7"/>
        <v>5351.5</v>
      </c>
    </row>
    <row r="31" spans="2:19" s="71" customFormat="1" x14ac:dyDescent="0.35">
      <c r="B31" s="78">
        <f t="shared" si="8"/>
        <v>19</v>
      </c>
      <c r="C31" s="75" t="s">
        <v>101</v>
      </c>
      <c r="D31" s="84" t="s">
        <v>102</v>
      </c>
      <c r="E31" s="84" t="s">
        <v>103</v>
      </c>
      <c r="F31" s="75" t="s">
        <v>64</v>
      </c>
      <c r="G31" s="67" t="s">
        <v>104</v>
      </c>
      <c r="H31" s="68">
        <v>35000</v>
      </c>
      <c r="I31" s="80">
        <v>25</v>
      </c>
      <c r="J31" s="80">
        <f t="shared" si="14"/>
        <v>1064</v>
      </c>
      <c r="K31" s="80">
        <f t="shared" si="15"/>
        <v>1004.5</v>
      </c>
      <c r="L31" s="80">
        <v>0</v>
      </c>
      <c r="M31" s="80">
        <v>0</v>
      </c>
      <c r="N31" s="80">
        <f t="shared" si="9"/>
        <v>2093.5</v>
      </c>
      <c r="O31" s="80">
        <f t="shared" si="16"/>
        <v>32906.5</v>
      </c>
      <c r="P31" s="81">
        <f t="shared" si="17"/>
        <v>2481.5</v>
      </c>
      <c r="Q31" s="81">
        <f t="shared" si="18"/>
        <v>2485</v>
      </c>
      <c r="R31" s="81">
        <f t="shared" si="19"/>
        <v>385.00000000000006</v>
      </c>
      <c r="S31" s="81">
        <f t="shared" si="7"/>
        <v>5351.5</v>
      </c>
    </row>
    <row r="32" spans="2:19" s="71" customFormat="1" x14ac:dyDescent="0.35">
      <c r="B32" s="78">
        <f t="shared" si="8"/>
        <v>20</v>
      </c>
      <c r="C32" s="78" t="s">
        <v>105</v>
      </c>
      <c r="D32" s="84" t="s">
        <v>106</v>
      </c>
      <c r="E32" s="84" t="s">
        <v>107</v>
      </c>
      <c r="F32" s="78" t="s">
        <v>24</v>
      </c>
      <c r="G32" s="67" t="s">
        <v>108</v>
      </c>
      <c r="H32" s="79">
        <v>35000</v>
      </c>
      <c r="I32" s="80">
        <v>25</v>
      </c>
      <c r="J32" s="80">
        <f t="shared" si="14"/>
        <v>1064</v>
      </c>
      <c r="K32" s="80">
        <f t="shared" si="15"/>
        <v>1004.5</v>
      </c>
      <c r="L32" s="80">
        <v>0</v>
      </c>
      <c r="M32" s="80">
        <v>0</v>
      </c>
      <c r="N32" s="80">
        <f t="shared" si="9"/>
        <v>2093.5</v>
      </c>
      <c r="O32" s="80">
        <f t="shared" si="16"/>
        <v>32906.5</v>
      </c>
      <c r="P32" s="81">
        <f t="shared" si="17"/>
        <v>2481.5</v>
      </c>
      <c r="Q32" s="81">
        <f t="shared" si="18"/>
        <v>2485</v>
      </c>
      <c r="R32" s="81">
        <f t="shared" si="19"/>
        <v>385.00000000000006</v>
      </c>
      <c r="S32" s="81">
        <f t="shared" si="7"/>
        <v>5351.5</v>
      </c>
    </row>
    <row r="33" spans="2:19" s="71" customFormat="1" x14ac:dyDescent="0.35">
      <c r="B33" s="78">
        <f t="shared" si="8"/>
        <v>21</v>
      </c>
      <c r="C33" s="75" t="s">
        <v>109</v>
      </c>
      <c r="D33" s="84" t="s">
        <v>110</v>
      </c>
      <c r="E33" s="87" t="s">
        <v>111</v>
      </c>
      <c r="F33" s="75" t="s">
        <v>112</v>
      </c>
      <c r="G33" s="67" t="s">
        <v>113</v>
      </c>
      <c r="H33" s="68">
        <v>85000</v>
      </c>
      <c r="I33" s="80">
        <v>25</v>
      </c>
      <c r="J33" s="80">
        <f t="shared" si="14"/>
        <v>2584</v>
      </c>
      <c r="K33" s="80">
        <f t="shared" si="15"/>
        <v>2439.5</v>
      </c>
      <c r="L33" s="80">
        <v>8577.06</v>
      </c>
      <c r="M33" s="80">
        <v>0</v>
      </c>
      <c r="N33" s="80">
        <f t="shared" si="9"/>
        <v>13625.56</v>
      </c>
      <c r="O33" s="80">
        <f t="shared" si="16"/>
        <v>71374.44</v>
      </c>
      <c r="P33" s="81">
        <f t="shared" si="17"/>
        <v>6026.5</v>
      </c>
      <c r="Q33" s="81">
        <f t="shared" si="18"/>
        <v>6034.9999999999991</v>
      </c>
      <c r="R33" s="79">
        <v>593.21</v>
      </c>
      <c r="S33" s="81">
        <f>+P33+Q33+R33</f>
        <v>12654.71</v>
      </c>
    </row>
    <row r="34" spans="2:19" s="71" customFormat="1" x14ac:dyDescent="0.35">
      <c r="B34" s="78">
        <f t="shared" si="8"/>
        <v>22</v>
      </c>
      <c r="C34" s="78" t="s">
        <v>114</v>
      </c>
      <c r="D34" s="76" t="s">
        <v>115</v>
      </c>
      <c r="E34" s="84" t="s">
        <v>116</v>
      </c>
      <c r="F34" s="78" t="s">
        <v>117</v>
      </c>
      <c r="G34" s="67" t="s">
        <v>118</v>
      </c>
      <c r="H34" s="79">
        <v>9000</v>
      </c>
      <c r="I34" s="80">
        <v>25</v>
      </c>
      <c r="J34" s="80">
        <f t="shared" si="14"/>
        <v>273.60000000000002</v>
      </c>
      <c r="K34" s="80">
        <f t="shared" si="15"/>
        <v>258.3</v>
      </c>
      <c r="L34" s="80">
        <v>0</v>
      </c>
      <c r="M34" s="80">
        <v>0</v>
      </c>
      <c r="N34" s="80">
        <f t="shared" si="9"/>
        <v>556.90000000000009</v>
      </c>
      <c r="O34" s="80">
        <f t="shared" si="16"/>
        <v>8443.1</v>
      </c>
      <c r="P34" s="81">
        <f t="shared" si="17"/>
        <v>638.1</v>
      </c>
      <c r="Q34" s="81">
        <f t="shared" si="18"/>
        <v>638.99999999999989</v>
      </c>
      <c r="R34" s="81">
        <f t="shared" ref="R34:R52" si="20">+H34*1.1%</f>
        <v>99.000000000000014</v>
      </c>
      <c r="S34" s="81">
        <f t="shared" ref="S34:S55" si="21">+P34+Q34+R34</f>
        <v>1376.1</v>
      </c>
    </row>
    <row r="35" spans="2:19" s="71" customFormat="1" x14ac:dyDescent="0.35">
      <c r="B35" s="78">
        <f t="shared" si="8"/>
        <v>23</v>
      </c>
      <c r="C35" s="78" t="s">
        <v>119</v>
      </c>
      <c r="D35" s="76" t="s">
        <v>120</v>
      </c>
      <c r="E35" s="84" t="s">
        <v>121</v>
      </c>
      <c r="F35" s="78" t="s">
        <v>117</v>
      </c>
      <c r="G35" s="67" t="s">
        <v>122</v>
      </c>
      <c r="H35" s="79">
        <v>9000</v>
      </c>
      <c r="I35" s="80">
        <v>25</v>
      </c>
      <c r="J35" s="80">
        <f t="shared" si="14"/>
        <v>273.60000000000002</v>
      </c>
      <c r="K35" s="80">
        <f t="shared" si="15"/>
        <v>258.3</v>
      </c>
      <c r="L35" s="80">
        <v>0</v>
      </c>
      <c r="M35" s="80">
        <v>0</v>
      </c>
      <c r="N35" s="80">
        <f t="shared" si="9"/>
        <v>556.90000000000009</v>
      </c>
      <c r="O35" s="80">
        <f t="shared" si="16"/>
        <v>8443.1</v>
      </c>
      <c r="P35" s="81">
        <f t="shared" si="17"/>
        <v>638.1</v>
      </c>
      <c r="Q35" s="81">
        <f t="shared" si="18"/>
        <v>638.99999999999989</v>
      </c>
      <c r="R35" s="81">
        <f t="shared" si="20"/>
        <v>99.000000000000014</v>
      </c>
      <c r="S35" s="81">
        <f t="shared" si="21"/>
        <v>1376.1</v>
      </c>
    </row>
    <row r="36" spans="2:19" s="71" customFormat="1" x14ac:dyDescent="0.35">
      <c r="B36" s="78">
        <f t="shared" si="8"/>
        <v>24</v>
      </c>
      <c r="C36" s="78" t="s">
        <v>123</v>
      </c>
      <c r="D36" s="76" t="s">
        <v>124</v>
      </c>
      <c r="E36" s="84" t="s">
        <v>125</v>
      </c>
      <c r="F36" s="78" t="s">
        <v>117</v>
      </c>
      <c r="G36" s="67" t="s">
        <v>126</v>
      </c>
      <c r="H36" s="79">
        <v>9000</v>
      </c>
      <c r="I36" s="80">
        <v>25</v>
      </c>
      <c r="J36" s="80">
        <f t="shared" si="14"/>
        <v>273.60000000000002</v>
      </c>
      <c r="K36" s="80">
        <f t="shared" si="15"/>
        <v>258.3</v>
      </c>
      <c r="L36" s="80">
        <v>0</v>
      </c>
      <c r="M36" s="80">
        <v>0</v>
      </c>
      <c r="N36" s="80">
        <f t="shared" si="9"/>
        <v>556.90000000000009</v>
      </c>
      <c r="O36" s="80">
        <f t="shared" si="16"/>
        <v>8443.1</v>
      </c>
      <c r="P36" s="81">
        <f t="shared" si="17"/>
        <v>638.1</v>
      </c>
      <c r="Q36" s="81">
        <f t="shared" si="18"/>
        <v>638.99999999999989</v>
      </c>
      <c r="R36" s="81">
        <f t="shared" si="20"/>
        <v>99.000000000000014</v>
      </c>
      <c r="S36" s="81">
        <f t="shared" si="21"/>
        <v>1376.1</v>
      </c>
    </row>
    <row r="37" spans="2:19" s="71" customFormat="1" x14ac:dyDescent="0.35">
      <c r="B37" s="78">
        <f t="shared" si="8"/>
        <v>25</v>
      </c>
      <c r="C37" s="78" t="s">
        <v>127</v>
      </c>
      <c r="D37" s="76" t="s">
        <v>128</v>
      </c>
      <c r="E37" s="84" t="s">
        <v>129</v>
      </c>
      <c r="F37" s="78" t="s">
        <v>117</v>
      </c>
      <c r="G37" s="67" t="s">
        <v>130</v>
      </c>
      <c r="H37" s="79">
        <v>9000</v>
      </c>
      <c r="I37" s="80">
        <v>25</v>
      </c>
      <c r="J37" s="80">
        <f t="shared" si="14"/>
        <v>273.60000000000002</v>
      </c>
      <c r="K37" s="80">
        <f t="shared" si="15"/>
        <v>258.3</v>
      </c>
      <c r="L37" s="80">
        <v>0</v>
      </c>
      <c r="M37" s="80">
        <v>0</v>
      </c>
      <c r="N37" s="80">
        <f t="shared" si="9"/>
        <v>556.90000000000009</v>
      </c>
      <c r="O37" s="80">
        <f t="shared" si="16"/>
        <v>8443.1</v>
      </c>
      <c r="P37" s="81">
        <f t="shared" si="17"/>
        <v>638.1</v>
      </c>
      <c r="Q37" s="81">
        <f t="shared" si="18"/>
        <v>638.99999999999989</v>
      </c>
      <c r="R37" s="81">
        <f t="shared" si="20"/>
        <v>99.000000000000014</v>
      </c>
      <c r="S37" s="81">
        <f t="shared" si="21"/>
        <v>1376.1</v>
      </c>
    </row>
    <row r="38" spans="2:19" s="71" customFormat="1" x14ac:dyDescent="0.35">
      <c r="B38" s="78">
        <f t="shared" si="8"/>
        <v>26</v>
      </c>
      <c r="C38" s="78" t="s">
        <v>131</v>
      </c>
      <c r="D38" s="76" t="s">
        <v>132</v>
      </c>
      <c r="E38" s="84" t="s">
        <v>133</v>
      </c>
      <c r="F38" s="78" t="s">
        <v>117</v>
      </c>
      <c r="G38" s="67" t="s">
        <v>134</v>
      </c>
      <c r="H38" s="79">
        <v>9000</v>
      </c>
      <c r="I38" s="80">
        <v>25</v>
      </c>
      <c r="J38" s="80">
        <f t="shared" si="14"/>
        <v>273.60000000000002</v>
      </c>
      <c r="K38" s="80">
        <f t="shared" si="15"/>
        <v>258.3</v>
      </c>
      <c r="L38" s="80">
        <v>0</v>
      </c>
      <c r="M38" s="80">
        <v>0</v>
      </c>
      <c r="N38" s="80">
        <f t="shared" si="9"/>
        <v>556.90000000000009</v>
      </c>
      <c r="O38" s="80">
        <f t="shared" si="16"/>
        <v>8443.1</v>
      </c>
      <c r="P38" s="81">
        <f t="shared" si="17"/>
        <v>638.1</v>
      </c>
      <c r="Q38" s="81">
        <f t="shared" si="18"/>
        <v>638.99999999999989</v>
      </c>
      <c r="R38" s="81">
        <f t="shared" si="20"/>
        <v>99.000000000000014</v>
      </c>
      <c r="S38" s="81">
        <f t="shared" si="21"/>
        <v>1376.1</v>
      </c>
    </row>
    <row r="39" spans="2:19" s="71" customFormat="1" x14ac:dyDescent="0.35">
      <c r="B39" s="78">
        <f t="shared" si="8"/>
        <v>27</v>
      </c>
      <c r="C39" s="78" t="s">
        <v>135</v>
      </c>
      <c r="D39" s="76" t="s">
        <v>136</v>
      </c>
      <c r="E39" s="84" t="s">
        <v>137</v>
      </c>
      <c r="F39" s="78" t="s">
        <v>117</v>
      </c>
      <c r="G39" s="67" t="s">
        <v>138</v>
      </c>
      <c r="H39" s="79">
        <v>9000</v>
      </c>
      <c r="I39" s="80">
        <v>25</v>
      </c>
      <c r="J39" s="80">
        <f t="shared" si="14"/>
        <v>273.60000000000002</v>
      </c>
      <c r="K39" s="80">
        <f t="shared" si="15"/>
        <v>258.3</v>
      </c>
      <c r="L39" s="80">
        <v>0</v>
      </c>
      <c r="M39" s="80">
        <v>0</v>
      </c>
      <c r="N39" s="80">
        <f t="shared" si="9"/>
        <v>556.90000000000009</v>
      </c>
      <c r="O39" s="80">
        <f t="shared" si="16"/>
        <v>8443.1</v>
      </c>
      <c r="P39" s="81">
        <f t="shared" si="17"/>
        <v>638.1</v>
      </c>
      <c r="Q39" s="81">
        <f t="shared" si="18"/>
        <v>638.99999999999989</v>
      </c>
      <c r="R39" s="81">
        <f t="shared" si="20"/>
        <v>99.000000000000014</v>
      </c>
      <c r="S39" s="81">
        <f t="shared" si="21"/>
        <v>1376.1</v>
      </c>
    </row>
    <row r="40" spans="2:19" s="71" customFormat="1" x14ac:dyDescent="0.35">
      <c r="B40" s="78">
        <f t="shared" si="8"/>
        <v>28</v>
      </c>
      <c r="C40" s="78" t="s">
        <v>139</v>
      </c>
      <c r="D40" s="76" t="s">
        <v>140</v>
      </c>
      <c r="E40" s="84" t="s">
        <v>141</v>
      </c>
      <c r="F40" s="78" t="s">
        <v>117</v>
      </c>
      <c r="G40" s="67" t="s">
        <v>142</v>
      </c>
      <c r="H40" s="79">
        <v>9000</v>
      </c>
      <c r="I40" s="80">
        <v>25</v>
      </c>
      <c r="J40" s="80">
        <f t="shared" si="14"/>
        <v>273.60000000000002</v>
      </c>
      <c r="K40" s="80">
        <f t="shared" si="15"/>
        <v>258.3</v>
      </c>
      <c r="L40" s="80">
        <v>0</v>
      </c>
      <c r="M40" s="80">
        <v>0</v>
      </c>
      <c r="N40" s="80">
        <f t="shared" si="9"/>
        <v>556.90000000000009</v>
      </c>
      <c r="O40" s="80">
        <f t="shared" si="16"/>
        <v>8443.1</v>
      </c>
      <c r="P40" s="81">
        <f t="shared" si="17"/>
        <v>638.1</v>
      </c>
      <c r="Q40" s="81">
        <f t="shared" si="18"/>
        <v>638.99999999999989</v>
      </c>
      <c r="R40" s="81">
        <f t="shared" si="20"/>
        <v>99.000000000000014</v>
      </c>
      <c r="S40" s="81">
        <f t="shared" si="21"/>
        <v>1376.1</v>
      </c>
    </row>
    <row r="41" spans="2:19" s="71" customFormat="1" x14ac:dyDescent="0.35">
      <c r="B41" s="78">
        <f t="shared" si="8"/>
        <v>29</v>
      </c>
      <c r="C41" s="88" t="s">
        <v>143</v>
      </c>
      <c r="D41" s="89" t="s">
        <v>144</v>
      </c>
      <c r="E41" s="66" t="s">
        <v>145</v>
      </c>
      <c r="F41" s="88" t="s">
        <v>146</v>
      </c>
      <c r="G41" s="67" t="s">
        <v>259</v>
      </c>
      <c r="H41" s="90">
        <v>20000</v>
      </c>
      <c r="I41" s="69">
        <v>25</v>
      </c>
      <c r="J41" s="69">
        <f>+H41*3.04%</f>
        <v>608</v>
      </c>
      <c r="K41" s="69">
        <f>+H41*2.87%</f>
        <v>574</v>
      </c>
      <c r="L41" s="69">
        <v>0</v>
      </c>
      <c r="M41" s="80">
        <v>0</v>
      </c>
      <c r="N41" s="69">
        <f t="shared" ref="N41:N52" si="22">+I41+J41+K41+L41</f>
        <v>1207</v>
      </c>
      <c r="O41" s="69">
        <f t="shared" si="16"/>
        <v>18793</v>
      </c>
      <c r="P41" s="70">
        <f t="shared" si="17"/>
        <v>1418</v>
      </c>
      <c r="Q41" s="70">
        <f t="shared" si="18"/>
        <v>1419.9999999999998</v>
      </c>
      <c r="R41" s="70">
        <f t="shared" si="20"/>
        <v>220.00000000000003</v>
      </c>
      <c r="S41" s="81">
        <f t="shared" si="21"/>
        <v>3058</v>
      </c>
    </row>
    <row r="42" spans="2:19" s="71" customFormat="1" x14ac:dyDescent="0.35">
      <c r="B42" s="78">
        <f t="shared" si="8"/>
        <v>30</v>
      </c>
      <c r="C42" s="88" t="s">
        <v>148</v>
      </c>
      <c r="D42" s="89" t="s">
        <v>149</v>
      </c>
      <c r="E42" s="66" t="s">
        <v>150</v>
      </c>
      <c r="F42" s="88" t="s">
        <v>146</v>
      </c>
      <c r="G42" s="67" t="s">
        <v>260</v>
      </c>
      <c r="H42" s="90">
        <v>20000</v>
      </c>
      <c r="I42" s="69">
        <v>25</v>
      </c>
      <c r="J42" s="69">
        <f t="shared" ref="J42:J52" si="23">+H42*3.04%</f>
        <v>608</v>
      </c>
      <c r="K42" s="69">
        <f t="shared" ref="K42:K52" si="24">+H42*2.87%</f>
        <v>574</v>
      </c>
      <c r="L42" s="69">
        <v>0</v>
      </c>
      <c r="M42" s="80">
        <v>0</v>
      </c>
      <c r="N42" s="69">
        <f t="shared" si="22"/>
        <v>1207</v>
      </c>
      <c r="O42" s="69">
        <f t="shared" si="16"/>
        <v>18793</v>
      </c>
      <c r="P42" s="70">
        <f t="shared" si="17"/>
        <v>1418</v>
      </c>
      <c r="Q42" s="70">
        <f t="shared" si="18"/>
        <v>1419.9999999999998</v>
      </c>
      <c r="R42" s="70">
        <f t="shared" si="20"/>
        <v>220.00000000000003</v>
      </c>
      <c r="S42" s="81">
        <f t="shared" si="21"/>
        <v>3058</v>
      </c>
    </row>
    <row r="43" spans="2:19" s="71" customFormat="1" x14ac:dyDescent="0.35">
      <c r="B43" s="78">
        <f t="shared" si="8"/>
        <v>31</v>
      </c>
      <c r="C43" s="88" t="s">
        <v>152</v>
      </c>
      <c r="D43" s="89" t="s">
        <v>153</v>
      </c>
      <c r="E43" s="66" t="s">
        <v>154</v>
      </c>
      <c r="F43" s="88" t="s">
        <v>146</v>
      </c>
      <c r="G43" s="67" t="s">
        <v>261</v>
      </c>
      <c r="H43" s="90">
        <v>20000</v>
      </c>
      <c r="I43" s="69">
        <v>25</v>
      </c>
      <c r="J43" s="69">
        <f t="shared" si="23"/>
        <v>608</v>
      </c>
      <c r="K43" s="69">
        <f t="shared" si="24"/>
        <v>574</v>
      </c>
      <c r="L43" s="69">
        <v>0</v>
      </c>
      <c r="M43" s="80">
        <v>0</v>
      </c>
      <c r="N43" s="69">
        <f t="shared" si="22"/>
        <v>1207</v>
      </c>
      <c r="O43" s="69">
        <f t="shared" si="16"/>
        <v>18793</v>
      </c>
      <c r="P43" s="70">
        <f t="shared" si="17"/>
        <v>1418</v>
      </c>
      <c r="Q43" s="70">
        <f t="shared" si="18"/>
        <v>1419.9999999999998</v>
      </c>
      <c r="R43" s="70">
        <f t="shared" si="20"/>
        <v>220.00000000000003</v>
      </c>
      <c r="S43" s="81">
        <f t="shared" si="21"/>
        <v>3058</v>
      </c>
    </row>
    <row r="44" spans="2:19" s="71" customFormat="1" x14ac:dyDescent="0.35">
      <c r="B44" s="78">
        <f t="shared" si="8"/>
        <v>32</v>
      </c>
      <c r="C44" s="65" t="s">
        <v>156</v>
      </c>
      <c r="D44" s="89" t="s">
        <v>157</v>
      </c>
      <c r="E44" s="66" t="s">
        <v>158</v>
      </c>
      <c r="F44" s="88" t="s">
        <v>146</v>
      </c>
      <c r="G44" s="67" t="s">
        <v>262</v>
      </c>
      <c r="H44" s="90">
        <v>20000</v>
      </c>
      <c r="I44" s="69">
        <v>25</v>
      </c>
      <c r="J44" s="69">
        <f t="shared" si="23"/>
        <v>608</v>
      </c>
      <c r="K44" s="69">
        <f t="shared" si="24"/>
        <v>574</v>
      </c>
      <c r="L44" s="69">
        <v>0</v>
      </c>
      <c r="M44" s="80">
        <v>0</v>
      </c>
      <c r="N44" s="69">
        <f t="shared" si="22"/>
        <v>1207</v>
      </c>
      <c r="O44" s="69">
        <f t="shared" si="16"/>
        <v>18793</v>
      </c>
      <c r="P44" s="70">
        <f t="shared" si="17"/>
        <v>1418</v>
      </c>
      <c r="Q44" s="70">
        <f t="shared" si="18"/>
        <v>1419.9999999999998</v>
      </c>
      <c r="R44" s="70">
        <f t="shared" si="20"/>
        <v>220.00000000000003</v>
      </c>
      <c r="S44" s="81">
        <f t="shared" si="21"/>
        <v>3058</v>
      </c>
    </row>
    <row r="45" spans="2:19" s="71" customFormat="1" x14ac:dyDescent="0.35">
      <c r="B45" s="78">
        <f t="shared" si="8"/>
        <v>33</v>
      </c>
      <c r="C45" s="88" t="s">
        <v>160</v>
      </c>
      <c r="D45" s="89" t="s">
        <v>161</v>
      </c>
      <c r="E45" s="76" t="s">
        <v>162</v>
      </c>
      <c r="F45" s="65" t="s">
        <v>163</v>
      </c>
      <c r="G45" s="67" t="s">
        <v>263</v>
      </c>
      <c r="H45" s="90">
        <v>20000</v>
      </c>
      <c r="I45" s="69">
        <v>25</v>
      </c>
      <c r="J45" s="69">
        <f t="shared" si="23"/>
        <v>608</v>
      </c>
      <c r="K45" s="69">
        <f t="shared" si="24"/>
        <v>574</v>
      </c>
      <c r="L45" s="69">
        <v>0</v>
      </c>
      <c r="M45" s="80">
        <v>0</v>
      </c>
      <c r="N45" s="69">
        <f t="shared" si="22"/>
        <v>1207</v>
      </c>
      <c r="O45" s="69">
        <f t="shared" si="16"/>
        <v>18793</v>
      </c>
      <c r="P45" s="70">
        <f t="shared" si="17"/>
        <v>1418</v>
      </c>
      <c r="Q45" s="70">
        <f t="shared" si="18"/>
        <v>1419.9999999999998</v>
      </c>
      <c r="R45" s="70">
        <f t="shared" si="20"/>
        <v>220.00000000000003</v>
      </c>
      <c r="S45" s="81">
        <f t="shared" si="21"/>
        <v>3058</v>
      </c>
    </row>
    <row r="46" spans="2:19" s="71" customFormat="1" x14ac:dyDescent="0.35">
      <c r="B46" s="78">
        <f t="shared" si="8"/>
        <v>34</v>
      </c>
      <c r="C46" s="88" t="s">
        <v>165</v>
      </c>
      <c r="D46" s="89" t="s">
        <v>166</v>
      </c>
      <c r="E46" s="66" t="s">
        <v>167</v>
      </c>
      <c r="F46" s="88" t="s">
        <v>168</v>
      </c>
      <c r="G46" s="91" t="s">
        <v>264</v>
      </c>
      <c r="H46" s="90">
        <v>35000</v>
      </c>
      <c r="I46" s="69">
        <v>25</v>
      </c>
      <c r="J46" s="69">
        <f t="shared" si="23"/>
        <v>1064</v>
      </c>
      <c r="K46" s="69">
        <f t="shared" si="24"/>
        <v>1004.5</v>
      </c>
      <c r="L46" s="69">
        <v>0</v>
      </c>
      <c r="M46" s="80">
        <v>0</v>
      </c>
      <c r="N46" s="69">
        <f t="shared" si="22"/>
        <v>2093.5</v>
      </c>
      <c r="O46" s="69">
        <f t="shared" si="16"/>
        <v>32906.5</v>
      </c>
      <c r="P46" s="70">
        <f t="shared" si="17"/>
        <v>2481.5</v>
      </c>
      <c r="Q46" s="70">
        <f t="shared" si="18"/>
        <v>2485</v>
      </c>
      <c r="R46" s="70">
        <f t="shared" si="20"/>
        <v>385.00000000000006</v>
      </c>
      <c r="S46" s="81">
        <f t="shared" si="21"/>
        <v>5351.5</v>
      </c>
    </row>
    <row r="47" spans="2:19" s="71" customFormat="1" x14ac:dyDescent="0.35">
      <c r="B47" s="78">
        <f t="shared" si="8"/>
        <v>35</v>
      </c>
      <c r="C47" s="88" t="s">
        <v>170</v>
      </c>
      <c r="D47" s="89" t="s">
        <v>171</v>
      </c>
      <c r="E47" s="66" t="s">
        <v>172</v>
      </c>
      <c r="F47" s="88" t="s">
        <v>168</v>
      </c>
      <c r="G47" s="91" t="s">
        <v>265</v>
      </c>
      <c r="H47" s="90">
        <v>35000</v>
      </c>
      <c r="I47" s="69">
        <v>25</v>
      </c>
      <c r="J47" s="69">
        <f t="shared" si="23"/>
        <v>1064</v>
      </c>
      <c r="K47" s="69">
        <f t="shared" si="24"/>
        <v>1004.5</v>
      </c>
      <c r="L47" s="69">
        <v>0</v>
      </c>
      <c r="M47" s="80">
        <v>0</v>
      </c>
      <c r="N47" s="69">
        <f t="shared" si="22"/>
        <v>2093.5</v>
      </c>
      <c r="O47" s="69">
        <f t="shared" si="16"/>
        <v>32906.5</v>
      </c>
      <c r="P47" s="70">
        <f t="shared" si="17"/>
        <v>2481.5</v>
      </c>
      <c r="Q47" s="70">
        <f t="shared" si="18"/>
        <v>2485</v>
      </c>
      <c r="R47" s="70">
        <f t="shared" si="20"/>
        <v>385.00000000000006</v>
      </c>
      <c r="S47" s="81">
        <f t="shared" si="21"/>
        <v>5351.5</v>
      </c>
    </row>
    <row r="48" spans="2:19" s="71" customFormat="1" x14ac:dyDescent="0.35">
      <c r="B48" s="78">
        <f t="shared" si="8"/>
        <v>36</v>
      </c>
      <c r="C48" s="88" t="s">
        <v>174</v>
      </c>
      <c r="D48" s="89" t="s">
        <v>175</v>
      </c>
      <c r="E48" s="66" t="s">
        <v>176</v>
      </c>
      <c r="F48" s="88" t="s">
        <v>168</v>
      </c>
      <c r="G48" s="91" t="s">
        <v>266</v>
      </c>
      <c r="H48" s="90">
        <v>35000</v>
      </c>
      <c r="I48" s="69">
        <v>25</v>
      </c>
      <c r="J48" s="69">
        <f t="shared" si="23"/>
        <v>1064</v>
      </c>
      <c r="K48" s="69">
        <f t="shared" si="24"/>
        <v>1004.5</v>
      </c>
      <c r="L48" s="69">
        <v>0</v>
      </c>
      <c r="M48" s="80">
        <v>0</v>
      </c>
      <c r="N48" s="69">
        <f t="shared" si="22"/>
        <v>2093.5</v>
      </c>
      <c r="O48" s="69">
        <f t="shared" si="16"/>
        <v>32906.5</v>
      </c>
      <c r="P48" s="70">
        <f t="shared" si="17"/>
        <v>2481.5</v>
      </c>
      <c r="Q48" s="70">
        <f t="shared" si="18"/>
        <v>2485</v>
      </c>
      <c r="R48" s="70">
        <f t="shared" si="20"/>
        <v>385.00000000000006</v>
      </c>
      <c r="S48" s="81">
        <f t="shared" si="21"/>
        <v>5351.5</v>
      </c>
    </row>
    <row r="49" spans="2:19" s="71" customFormat="1" x14ac:dyDescent="0.35">
      <c r="B49" s="78">
        <f t="shared" si="8"/>
        <v>37</v>
      </c>
      <c r="C49" s="88" t="s">
        <v>178</v>
      </c>
      <c r="D49" s="89" t="s">
        <v>179</v>
      </c>
      <c r="E49" s="66" t="s">
        <v>180</v>
      </c>
      <c r="F49" s="88" t="s">
        <v>168</v>
      </c>
      <c r="G49" s="91" t="s">
        <v>267</v>
      </c>
      <c r="H49" s="90">
        <v>35000</v>
      </c>
      <c r="I49" s="69">
        <v>25</v>
      </c>
      <c r="J49" s="69">
        <f t="shared" si="23"/>
        <v>1064</v>
      </c>
      <c r="K49" s="69">
        <f t="shared" si="24"/>
        <v>1004.5</v>
      </c>
      <c r="L49" s="69">
        <v>0</v>
      </c>
      <c r="M49" s="80">
        <v>0</v>
      </c>
      <c r="N49" s="69">
        <f t="shared" si="22"/>
        <v>2093.5</v>
      </c>
      <c r="O49" s="69">
        <f t="shared" si="16"/>
        <v>32906.5</v>
      </c>
      <c r="P49" s="70">
        <f t="shared" si="17"/>
        <v>2481.5</v>
      </c>
      <c r="Q49" s="70">
        <f t="shared" si="18"/>
        <v>2485</v>
      </c>
      <c r="R49" s="70">
        <f t="shared" si="20"/>
        <v>385.00000000000006</v>
      </c>
      <c r="S49" s="81">
        <f t="shared" si="21"/>
        <v>5351.5</v>
      </c>
    </row>
    <row r="50" spans="2:19" s="71" customFormat="1" x14ac:dyDescent="0.35">
      <c r="B50" s="78">
        <f t="shared" si="8"/>
        <v>38</v>
      </c>
      <c r="C50" s="88" t="s">
        <v>182</v>
      </c>
      <c r="D50" s="89" t="s">
        <v>183</v>
      </c>
      <c r="E50" s="66" t="s">
        <v>184</v>
      </c>
      <c r="F50" s="88" t="s">
        <v>168</v>
      </c>
      <c r="G50" s="91" t="s">
        <v>268</v>
      </c>
      <c r="H50" s="90">
        <v>35000</v>
      </c>
      <c r="I50" s="69">
        <v>25</v>
      </c>
      <c r="J50" s="69">
        <f t="shared" si="23"/>
        <v>1064</v>
      </c>
      <c r="K50" s="69">
        <f t="shared" si="24"/>
        <v>1004.5</v>
      </c>
      <c r="L50" s="69">
        <v>0</v>
      </c>
      <c r="M50" s="80">
        <v>0</v>
      </c>
      <c r="N50" s="69">
        <f t="shared" si="22"/>
        <v>2093.5</v>
      </c>
      <c r="O50" s="69">
        <f t="shared" si="16"/>
        <v>32906.5</v>
      </c>
      <c r="P50" s="70">
        <f t="shared" si="17"/>
        <v>2481.5</v>
      </c>
      <c r="Q50" s="70">
        <f t="shared" si="18"/>
        <v>2485</v>
      </c>
      <c r="R50" s="70">
        <f t="shared" si="20"/>
        <v>385.00000000000006</v>
      </c>
      <c r="S50" s="81">
        <f t="shared" si="21"/>
        <v>5351.5</v>
      </c>
    </row>
    <row r="51" spans="2:19" s="71" customFormat="1" x14ac:dyDescent="0.35">
      <c r="B51" s="78">
        <f t="shared" si="8"/>
        <v>39</v>
      </c>
      <c r="C51" s="65" t="s">
        <v>186</v>
      </c>
      <c r="D51" s="66" t="s">
        <v>187</v>
      </c>
      <c r="E51" s="92" t="s">
        <v>188</v>
      </c>
      <c r="F51" s="88" t="s">
        <v>189</v>
      </c>
      <c r="G51" s="91" t="s">
        <v>270</v>
      </c>
      <c r="H51" s="90">
        <v>20000</v>
      </c>
      <c r="I51" s="69">
        <v>25</v>
      </c>
      <c r="J51" s="69">
        <f t="shared" si="23"/>
        <v>608</v>
      </c>
      <c r="K51" s="69">
        <f t="shared" si="24"/>
        <v>574</v>
      </c>
      <c r="L51" s="69">
        <v>0</v>
      </c>
      <c r="M51" s="80">
        <v>0</v>
      </c>
      <c r="N51" s="69">
        <f t="shared" si="22"/>
        <v>1207</v>
      </c>
      <c r="O51" s="69">
        <f t="shared" si="16"/>
        <v>18793</v>
      </c>
      <c r="P51" s="70">
        <f t="shared" si="17"/>
        <v>1418</v>
      </c>
      <c r="Q51" s="70">
        <f t="shared" si="18"/>
        <v>1419.9999999999998</v>
      </c>
      <c r="R51" s="70">
        <f t="shared" si="20"/>
        <v>220.00000000000003</v>
      </c>
      <c r="S51" s="81">
        <f t="shared" si="21"/>
        <v>3058</v>
      </c>
    </row>
    <row r="52" spans="2:19" s="71" customFormat="1" x14ac:dyDescent="0.35">
      <c r="B52" s="78">
        <f t="shared" si="8"/>
        <v>40</v>
      </c>
      <c r="C52" s="65" t="s">
        <v>191</v>
      </c>
      <c r="D52" s="66" t="s">
        <v>192</v>
      </c>
      <c r="E52" s="92" t="s">
        <v>193</v>
      </c>
      <c r="F52" s="88" t="s">
        <v>194</v>
      </c>
      <c r="G52" s="91" t="s">
        <v>271</v>
      </c>
      <c r="H52" s="90">
        <v>20000</v>
      </c>
      <c r="I52" s="69">
        <v>25</v>
      </c>
      <c r="J52" s="69">
        <f t="shared" si="23"/>
        <v>608</v>
      </c>
      <c r="K52" s="69">
        <f t="shared" si="24"/>
        <v>574</v>
      </c>
      <c r="L52" s="69">
        <v>0</v>
      </c>
      <c r="M52" s="80">
        <v>0</v>
      </c>
      <c r="N52" s="69">
        <f t="shared" si="22"/>
        <v>1207</v>
      </c>
      <c r="O52" s="69">
        <f t="shared" si="16"/>
        <v>18793</v>
      </c>
      <c r="P52" s="70">
        <f t="shared" si="17"/>
        <v>1418</v>
      </c>
      <c r="Q52" s="70">
        <f t="shared" si="18"/>
        <v>1419.9999999999998</v>
      </c>
      <c r="R52" s="70">
        <f t="shared" si="20"/>
        <v>220.00000000000003</v>
      </c>
      <c r="S52" s="81">
        <f t="shared" si="21"/>
        <v>3058</v>
      </c>
    </row>
    <row r="53" spans="2:19" s="71" customFormat="1" ht="46.5" x14ac:dyDescent="0.35">
      <c r="B53" s="75">
        <f t="shared" si="8"/>
        <v>41</v>
      </c>
      <c r="C53" s="75" t="s">
        <v>196</v>
      </c>
      <c r="D53" s="84" t="s">
        <v>197</v>
      </c>
      <c r="E53" s="93" t="s">
        <v>198</v>
      </c>
      <c r="F53" s="86" t="s">
        <v>199</v>
      </c>
      <c r="G53" s="67" t="s">
        <v>278</v>
      </c>
      <c r="H53" s="68">
        <v>20000</v>
      </c>
      <c r="I53" s="69">
        <v>25</v>
      </c>
      <c r="J53" s="69">
        <f t="shared" ref="J53" si="25">H53*3.04%</f>
        <v>608</v>
      </c>
      <c r="K53" s="69">
        <f t="shared" ref="K53:K55" si="26">H53*2.87%</f>
        <v>574</v>
      </c>
      <c r="L53" s="69">
        <v>0</v>
      </c>
      <c r="M53" s="69">
        <v>0</v>
      </c>
      <c r="N53" s="69">
        <f>+I53+J53+K53+L53+M53</f>
        <v>1207</v>
      </c>
      <c r="O53" s="69">
        <f>H53-N53</f>
        <v>18793</v>
      </c>
      <c r="P53" s="70">
        <f>H53*7.09%</f>
        <v>1418</v>
      </c>
      <c r="Q53" s="70">
        <f>H53*7.1%</f>
        <v>1419.9999999999998</v>
      </c>
      <c r="R53" s="70">
        <f>H53*1.1%</f>
        <v>220.00000000000003</v>
      </c>
      <c r="S53" s="70">
        <f t="shared" si="21"/>
        <v>3058</v>
      </c>
    </row>
    <row r="54" spans="2:19" s="71" customFormat="1" x14ac:dyDescent="0.35">
      <c r="B54" s="75">
        <f t="shared" si="8"/>
        <v>42</v>
      </c>
      <c r="C54" s="75" t="s">
        <v>201</v>
      </c>
      <c r="D54" s="84" t="s">
        <v>202</v>
      </c>
      <c r="E54" s="94" t="s">
        <v>203</v>
      </c>
      <c r="F54" s="75" t="s">
        <v>204</v>
      </c>
      <c r="G54" s="67" t="s">
        <v>205</v>
      </c>
      <c r="H54" s="68">
        <v>45000</v>
      </c>
      <c r="I54" s="69">
        <v>25</v>
      </c>
      <c r="J54" s="69">
        <f>H54*3.04%</f>
        <v>1368</v>
      </c>
      <c r="K54" s="69">
        <f t="shared" si="26"/>
        <v>1291.5</v>
      </c>
      <c r="L54" s="68">
        <v>1148.33</v>
      </c>
      <c r="M54" s="69">
        <v>0</v>
      </c>
      <c r="N54" s="69">
        <f>+I54+J54+K54+L54+M54</f>
        <v>3832.83</v>
      </c>
      <c r="O54" s="69">
        <f>H54-N54</f>
        <v>41167.17</v>
      </c>
      <c r="P54" s="70">
        <f>H54*7.09%</f>
        <v>3190.5</v>
      </c>
      <c r="Q54" s="70">
        <f>H54*7.1%</f>
        <v>3194.9999999999995</v>
      </c>
      <c r="R54" s="70">
        <f>H54*1.1%</f>
        <v>495.00000000000006</v>
      </c>
      <c r="S54" s="70">
        <f t="shared" si="21"/>
        <v>6880.5</v>
      </c>
    </row>
    <row r="55" spans="2:19" s="71" customFormat="1" x14ac:dyDescent="0.35">
      <c r="B55" s="75">
        <f t="shared" si="8"/>
        <v>43</v>
      </c>
      <c r="C55" s="75" t="s">
        <v>206</v>
      </c>
      <c r="D55" s="84" t="s">
        <v>207</v>
      </c>
      <c r="E55" s="95" t="s">
        <v>208</v>
      </c>
      <c r="F55" s="75" t="s">
        <v>209</v>
      </c>
      <c r="G55" s="67" t="s">
        <v>210</v>
      </c>
      <c r="H55" s="68">
        <v>30000</v>
      </c>
      <c r="I55" s="69">
        <v>25</v>
      </c>
      <c r="J55" s="69">
        <f>H55*3.04%</f>
        <v>912</v>
      </c>
      <c r="K55" s="69">
        <f t="shared" si="26"/>
        <v>861</v>
      </c>
      <c r="L55" s="69">
        <v>0</v>
      </c>
      <c r="M55" s="69">
        <v>0</v>
      </c>
      <c r="N55" s="69">
        <f>+I55+J55+K55+L55+M55</f>
        <v>1798</v>
      </c>
      <c r="O55" s="69">
        <f>H55-N55</f>
        <v>28202</v>
      </c>
      <c r="P55" s="70">
        <f>H55*7.09%</f>
        <v>2127</v>
      </c>
      <c r="Q55" s="70">
        <f>H55*7.1%</f>
        <v>2130</v>
      </c>
      <c r="R55" s="70">
        <f>H55*1.1%</f>
        <v>330.00000000000006</v>
      </c>
      <c r="S55" s="70">
        <f t="shared" si="21"/>
        <v>4587</v>
      </c>
    </row>
    <row r="56" spans="2:19" s="71" customFormat="1" x14ac:dyDescent="0.35">
      <c r="B56" s="75">
        <f t="shared" si="8"/>
        <v>44</v>
      </c>
      <c r="C56" s="88" t="s">
        <v>211</v>
      </c>
      <c r="D56" s="89" t="s">
        <v>212</v>
      </c>
      <c r="E56" s="66" t="s">
        <v>213</v>
      </c>
      <c r="F56" s="88" t="s">
        <v>214</v>
      </c>
      <c r="G56" s="67" t="s">
        <v>215</v>
      </c>
      <c r="H56" s="96">
        <v>25000</v>
      </c>
      <c r="I56" s="69">
        <v>25</v>
      </c>
      <c r="J56" s="69">
        <f>+H56*3.04%</f>
        <v>760</v>
      </c>
      <c r="K56" s="69">
        <f>+H56*2.87%</f>
        <v>717.5</v>
      </c>
      <c r="L56" s="69">
        <v>0</v>
      </c>
      <c r="M56" s="69">
        <v>0</v>
      </c>
      <c r="N56" s="69">
        <f t="shared" ref="N56:N62" si="27">+I56+J56+K56+L56</f>
        <v>1502.5</v>
      </c>
      <c r="O56" s="69">
        <f>+H56-N56</f>
        <v>23497.5</v>
      </c>
      <c r="P56" s="70">
        <f t="shared" ref="P56:P62" si="28">+H56*7.09%</f>
        <v>1772.5000000000002</v>
      </c>
      <c r="Q56" s="70">
        <f t="shared" ref="Q56:Q62" si="29">+H56*7.1%</f>
        <v>1774.9999999999998</v>
      </c>
      <c r="R56" s="70">
        <f>+H56*1.1%</f>
        <v>275</v>
      </c>
      <c r="S56" s="70">
        <f>+P56+Q56+R56</f>
        <v>3822.5</v>
      </c>
    </row>
    <row r="57" spans="2:19" s="71" customFormat="1" x14ac:dyDescent="0.35">
      <c r="B57" s="75">
        <f t="shared" si="8"/>
        <v>45</v>
      </c>
      <c r="C57" s="65" t="s">
        <v>219</v>
      </c>
      <c r="D57" s="89" t="s">
        <v>220</v>
      </c>
      <c r="E57" s="66" t="s">
        <v>221</v>
      </c>
      <c r="F57" s="88" t="s">
        <v>222</v>
      </c>
      <c r="G57" s="67" t="s">
        <v>223</v>
      </c>
      <c r="H57" s="90">
        <v>50000</v>
      </c>
      <c r="I57" s="69">
        <v>25</v>
      </c>
      <c r="J57" s="69">
        <f>+H57*3.04%</f>
        <v>1520</v>
      </c>
      <c r="K57" s="69">
        <f>+H57*2.87%</f>
        <v>1435</v>
      </c>
      <c r="L57" s="69">
        <v>1854</v>
      </c>
      <c r="M57" s="69">
        <v>0</v>
      </c>
      <c r="N57" s="69">
        <f t="shared" si="27"/>
        <v>4834</v>
      </c>
      <c r="O57" s="69">
        <f>+H57-N57</f>
        <v>45166</v>
      </c>
      <c r="P57" s="70">
        <f t="shared" si="28"/>
        <v>3545.0000000000005</v>
      </c>
      <c r="Q57" s="70">
        <f t="shared" si="29"/>
        <v>3549.9999999999995</v>
      </c>
      <c r="R57" s="70">
        <f>+H57*1.1%</f>
        <v>550</v>
      </c>
      <c r="S57" s="70">
        <f>+P57+Q57+R57</f>
        <v>7645</v>
      </c>
    </row>
    <row r="58" spans="2:19" s="71" customFormat="1" x14ac:dyDescent="0.35">
      <c r="B58" s="75">
        <f t="shared" si="8"/>
        <v>46</v>
      </c>
      <c r="C58" s="65" t="s">
        <v>224</v>
      </c>
      <c r="D58" s="89" t="s">
        <v>225</v>
      </c>
      <c r="E58" s="66" t="s">
        <v>226</v>
      </c>
      <c r="F58" s="88" t="s">
        <v>227</v>
      </c>
      <c r="G58" s="67" t="s">
        <v>228</v>
      </c>
      <c r="H58" s="90">
        <v>60000</v>
      </c>
      <c r="I58" s="69">
        <v>25</v>
      </c>
      <c r="J58" s="69">
        <f>H58*3.04%</f>
        <v>1824</v>
      </c>
      <c r="K58" s="69">
        <f>+H58*2.87%</f>
        <v>1722</v>
      </c>
      <c r="L58" s="69">
        <v>3486.65</v>
      </c>
      <c r="M58" s="69">
        <v>0</v>
      </c>
      <c r="N58" s="69">
        <f t="shared" si="27"/>
        <v>7057.65</v>
      </c>
      <c r="O58" s="69">
        <f>H58-N58</f>
        <v>52942.35</v>
      </c>
      <c r="P58" s="70">
        <f t="shared" si="28"/>
        <v>4254</v>
      </c>
      <c r="Q58" s="70">
        <f t="shared" si="29"/>
        <v>4260</v>
      </c>
      <c r="R58" s="70">
        <v>593.21</v>
      </c>
      <c r="S58" s="70">
        <f>+P58+Q58+R58</f>
        <v>9107.2099999999991</v>
      </c>
    </row>
    <row r="59" spans="2:19" s="71" customFormat="1" x14ac:dyDescent="0.35">
      <c r="B59" s="75">
        <f t="shared" si="8"/>
        <v>47</v>
      </c>
      <c r="C59" s="65" t="s">
        <v>230</v>
      </c>
      <c r="D59" s="89" t="s">
        <v>231</v>
      </c>
      <c r="E59" s="66" t="s">
        <v>232</v>
      </c>
      <c r="F59" s="88" t="s">
        <v>233</v>
      </c>
      <c r="G59" s="67" t="s">
        <v>234</v>
      </c>
      <c r="H59" s="90">
        <v>25000</v>
      </c>
      <c r="I59" s="69">
        <v>25</v>
      </c>
      <c r="J59" s="69">
        <f>+H59*3.04%</f>
        <v>760</v>
      </c>
      <c r="K59" s="69">
        <f>+H59*2.87%</f>
        <v>717.5</v>
      </c>
      <c r="L59" s="69">
        <v>0</v>
      </c>
      <c r="M59" s="69">
        <v>0</v>
      </c>
      <c r="N59" s="69">
        <f t="shared" si="27"/>
        <v>1502.5</v>
      </c>
      <c r="O59" s="69">
        <f t="shared" ref="O59:O64" si="30">+H59-N59</f>
        <v>23497.5</v>
      </c>
      <c r="P59" s="70">
        <f t="shared" si="28"/>
        <v>1772.5000000000002</v>
      </c>
      <c r="Q59" s="70">
        <f t="shared" si="29"/>
        <v>1774.9999999999998</v>
      </c>
      <c r="R59" s="70">
        <f t="shared" ref="R59:R64" si="31">+H59*1.1%</f>
        <v>275</v>
      </c>
      <c r="S59" s="70">
        <f>+P59+Q59+R59</f>
        <v>3822.5</v>
      </c>
    </row>
    <row r="60" spans="2:19" s="71" customFormat="1" x14ac:dyDescent="0.35">
      <c r="B60" s="75">
        <f t="shared" si="8"/>
        <v>48</v>
      </c>
      <c r="C60" s="65" t="s">
        <v>235</v>
      </c>
      <c r="D60" s="89" t="s">
        <v>236</v>
      </c>
      <c r="E60" s="66" t="s">
        <v>237</v>
      </c>
      <c r="F60" s="88" t="s">
        <v>238</v>
      </c>
      <c r="G60" s="67" t="s">
        <v>239</v>
      </c>
      <c r="H60" s="90">
        <v>30000</v>
      </c>
      <c r="I60" s="69">
        <v>25</v>
      </c>
      <c r="J60" s="69">
        <f t="shared" ref="J60:J62" si="32">+H60*3.04%</f>
        <v>912</v>
      </c>
      <c r="K60" s="69">
        <f t="shared" ref="K60:K62" si="33">+H60*2.87%</f>
        <v>861</v>
      </c>
      <c r="L60" s="69">
        <v>0</v>
      </c>
      <c r="M60" s="69">
        <v>0</v>
      </c>
      <c r="N60" s="69">
        <f t="shared" si="27"/>
        <v>1798</v>
      </c>
      <c r="O60" s="69">
        <f t="shared" si="30"/>
        <v>28202</v>
      </c>
      <c r="P60" s="70">
        <f t="shared" si="28"/>
        <v>2127</v>
      </c>
      <c r="Q60" s="70">
        <f t="shared" si="29"/>
        <v>2130</v>
      </c>
      <c r="R60" s="70">
        <f t="shared" si="31"/>
        <v>330.00000000000006</v>
      </c>
      <c r="S60" s="70">
        <f t="shared" ref="S60:S62" si="34">+P60+Q60+R60</f>
        <v>4587</v>
      </c>
    </row>
    <row r="61" spans="2:19" s="71" customFormat="1" x14ac:dyDescent="0.35">
      <c r="B61" s="75">
        <f t="shared" si="8"/>
        <v>49</v>
      </c>
      <c r="C61" s="65" t="s">
        <v>240</v>
      </c>
      <c r="D61" s="89" t="s">
        <v>241</v>
      </c>
      <c r="E61" s="66" t="s">
        <v>242</v>
      </c>
      <c r="F61" s="88" t="s">
        <v>243</v>
      </c>
      <c r="G61" s="67" t="s">
        <v>244</v>
      </c>
      <c r="H61" s="90">
        <v>30000</v>
      </c>
      <c r="I61" s="69">
        <v>25</v>
      </c>
      <c r="J61" s="69">
        <f t="shared" si="32"/>
        <v>912</v>
      </c>
      <c r="K61" s="69">
        <f t="shared" si="33"/>
        <v>861</v>
      </c>
      <c r="L61" s="69">
        <v>0</v>
      </c>
      <c r="M61" s="69">
        <v>0</v>
      </c>
      <c r="N61" s="69">
        <f t="shared" si="27"/>
        <v>1798</v>
      </c>
      <c r="O61" s="69">
        <f t="shared" si="30"/>
        <v>28202</v>
      </c>
      <c r="P61" s="70">
        <f t="shared" si="28"/>
        <v>2127</v>
      </c>
      <c r="Q61" s="70">
        <f t="shared" si="29"/>
        <v>2130</v>
      </c>
      <c r="R61" s="70">
        <f t="shared" si="31"/>
        <v>330.00000000000006</v>
      </c>
      <c r="S61" s="70">
        <f t="shared" si="34"/>
        <v>4587</v>
      </c>
    </row>
    <row r="62" spans="2:19" s="71" customFormat="1" x14ac:dyDescent="0.35">
      <c r="B62" s="75">
        <f t="shared" si="8"/>
        <v>50</v>
      </c>
      <c r="C62" s="65" t="s">
        <v>245</v>
      </c>
      <c r="D62" s="89" t="s">
        <v>246</v>
      </c>
      <c r="E62" s="66" t="s">
        <v>247</v>
      </c>
      <c r="F62" s="88" t="s">
        <v>248</v>
      </c>
      <c r="G62" s="67" t="s">
        <v>249</v>
      </c>
      <c r="H62" s="90">
        <v>20000</v>
      </c>
      <c r="I62" s="69">
        <v>25</v>
      </c>
      <c r="J62" s="69">
        <f t="shared" si="32"/>
        <v>608</v>
      </c>
      <c r="K62" s="69">
        <f t="shared" si="33"/>
        <v>574</v>
      </c>
      <c r="L62" s="69">
        <v>0</v>
      </c>
      <c r="M62" s="69">
        <v>0</v>
      </c>
      <c r="N62" s="69">
        <f t="shared" si="27"/>
        <v>1207</v>
      </c>
      <c r="O62" s="69">
        <f t="shared" si="30"/>
        <v>18793</v>
      </c>
      <c r="P62" s="70">
        <f t="shared" si="28"/>
        <v>1418</v>
      </c>
      <c r="Q62" s="70">
        <f t="shared" si="29"/>
        <v>1419.9999999999998</v>
      </c>
      <c r="R62" s="70">
        <f t="shared" si="31"/>
        <v>220.00000000000003</v>
      </c>
      <c r="S62" s="70">
        <f t="shared" si="34"/>
        <v>3058</v>
      </c>
    </row>
    <row r="63" spans="2:19" s="71" customFormat="1" x14ac:dyDescent="0.35">
      <c r="B63" s="75">
        <f t="shared" si="8"/>
        <v>51</v>
      </c>
      <c r="C63" s="65" t="s">
        <v>251</v>
      </c>
      <c r="D63" s="89" t="s">
        <v>252</v>
      </c>
      <c r="E63" s="66" t="s">
        <v>253</v>
      </c>
      <c r="F63" s="88" t="s">
        <v>189</v>
      </c>
      <c r="G63" s="67" t="s">
        <v>254</v>
      </c>
      <c r="H63" s="68">
        <v>20000</v>
      </c>
      <c r="I63" s="69">
        <v>25</v>
      </c>
      <c r="J63" s="69">
        <f>+H63*3.04%</f>
        <v>608</v>
      </c>
      <c r="K63" s="69">
        <f>+H63*2.87%</f>
        <v>574</v>
      </c>
      <c r="L63" s="69">
        <v>0</v>
      </c>
      <c r="M63" s="69">
        <v>0</v>
      </c>
      <c r="N63" s="69">
        <f>+I63+J63+K63+L63</f>
        <v>1207</v>
      </c>
      <c r="O63" s="69">
        <f t="shared" si="30"/>
        <v>18793</v>
      </c>
      <c r="P63" s="70">
        <f>+H63*7.09%</f>
        <v>1418</v>
      </c>
      <c r="Q63" s="70">
        <f>+H63*7.1%</f>
        <v>1419.9999999999998</v>
      </c>
      <c r="R63" s="70">
        <f t="shared" si="31"/>
        <v>220.00000000000003</v>
      </c>
      <c r="S63" s="70">
        <f>+P63+Q63+R63</f>
        <v>3058</v>
      </c>
    </row>
    <row r="64" spans="2:19" s="71" customFormat="1" x14ac:dyDescent="0.35">
      <c r="B64" s="75">
        <f t="shared" si="8"/>
        <v>52</v>
      </c>
      <c r="C64" s="65" t="s">
        <v>273</v>
      </c>
      <c r="D64" s="66" t="s">
        <v>274</v>
      </c>
      <c r="E64" s="66" t="s">
        <v>275</v>
      </c>
      <c r="F64" s="65" t="s">
        <v>276</v>
      </c>
      <c r="G64" s="67" t="s">
        <v>277</v>
      </c>
      <c r="H64" s="68">
        <v>45000</v>
      </c>
      <c r="I64" s="69">
        <v>25</v>
      </c>
      <c r="J64" s="69">
        <f>+H64*3.04%</f>
        <v>1368</v>
      </c>
      <c r="K64" s="69">
        <f>+H64*2.87%</f>
        <v>1291.5</v>
      </c>
      <c r="L64" s="69">
        <v>1148.33</v>
      </c>
      <c r="M64" s="69">
        <v>0</v>
      </c>
      <c r="N64" s="69">
        <f>+I64+J64+K64+L64</f>
        <v>3832.83</v>
      </c>
      <c r="O64" s="69">
        <f t="shared" si="30"/>
        <v>41167.17</v>
      </c>
      <c r="P64" s="70">
        <f>+H64*7.09%</f>
        <v>3190.5</v>
      </c>
      <c r="Q64" s="70">
        <f>+H64*7.1%</f>
        <v>3194.9999999999995</v>
      </c>
      <c r="R64" s="70">
        <f t="shared" si="31"/>
        <v>495.00000000000006</v>
      </c>
      <c r="S64" s="70">
        <f>+P64+Q64+R64</f>
        <v>6880.5</v>
      </c>
    </row>
    <row r="65" spans="2:20" s="71" customFormat="1" x14ac:dyDescent="0.35">
      <c r="B65" s="97"/>
      <c r="C65" s="98"/>
      <c r="D65" s="99"/>
      <c r="E65" s="100"/>
      <c r="F65" s="101"/>
      <c r="G65" s="102"/>
      <c r="H65" s="103"/>
      <c r="I65" s="45"/>
      <c r="J65" s="45"/>
      <c r="K65" s="45"/>
      <c r="L65" s="45"/>
      <c r="M65" s="45"/>
      <c r="N65" s="45"/>
      <c r="O65" s="45"/>
      <c r="P65" s="104"/>
      <c r="Q65" s="104"/>
      <c r="R65" s="104"/>
      <c r="S65" s="104"/>
    </row>
    <row r="66" spans="2:20" s="71" customFormat="1" x14ac:dyDescent="0.35">
      <c r="B66" s="105"/>
      <c r="C66" s="97"/>
      <c r="D66" s="106"/>
      <c r="E66" s="106"/>
      <c r="F66" s="97"/>
      <c r="G66" s="97"/>
      <c r="H66" s="45">
        <f>SUM(H13:H64)</f>
        <v>1552000</v>
      </c>
      <c r="I66" s="45">
        <f t="shared" ref="I66:R66" si="35">SUM(I13:I64)</f>
        <v>1300</v>
      </c>
      <c r="J66" s="45">
        <f t="shared" si="35"/>
        <v>47180.799999999988</v>
      </c>
      <c r="K66" s="45">
        <f t="shared" si="35"/>
        <v>44542.399999999994</v>
      </c>
      <c r="L66" s="45">
        <f t="shared" si="35"/>
        <v>28264.22</v>
      </c>
      <c r="M66" s="45">
        <f t="shared" si="35"/>
        <v>2380.2399999999998</v>
      </c>
      <c r="N66" s="45">
        <f t="shared" si="35"/>
        <v>123667.65999999996</v>
      </c>
      <c r="O66" s="45">
        <f t="shared" si="35"/>
        <v>1428332.3399999999</v>
      </c>
      <c r="P66" s="45">
        <f t="shared" si="35"/>
        <v>110036.79999999999</v>
      </c>
      <c r="Q66" s="45">
        <f t="shared" si="35"/>
        <v>110192</v>
      </c>
      <c r="R66" s="45">
        <f t="shared" si="35"/>
        <v>16266.630000000001</v>
      </c>
      <c r="S66" s="45">
        <f>SUM(S13:S64)</f>
        <v>236495.43000000002</v>
      </c>
      <c r="T66" s="45"/>
    </row>
    <row r="67" spans="2:20" s="71" customFormat="1" x14ac:dyDescent="0.35">
      <c r="B67" s="105"/>
      <c r="C67" s="97"/>
      <c r="D67" s="106"/>
      <c r="E67" s="106"/>
      <c r="F67" s="97"/>
      <c r="G67" s="9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9" spans="2:20" x14ac:dyDescent="0.35">
      <c r="D69" s="107"/>
      <c r="E69" s="107"/>
    </row>
    <row r="70" spans="2:20" x14ac:dyDescent="0.35">
      <c r="D70" s="142" t="s">
        <v>216</v>
      </c>
      <c r="E70" s="142"/>
    </row>
    <row r="71" spans="2:20" x14ac:dyDescent="0.35">
      <c r="D71" s="141" t="s">
        <v>217</v>
      </c>
      <c r="E71" s="141"/>
    </row>
  </sheetData>
  <autoFilter ref="A12:T63" xr:uid="{00000000-0009-0000-0000-000004000000}"/>
  <mergeCells count="6">
    <mergeCell ref="D71:E71"/>
    <mergeCell ref="B9:S9"/>
    <mergeCell ref="B10:S10"/>
    <mergeCell ref="I11:N11"/>
    <mergeCell ref="P11:S11"/>
    <mergeCell ref="D70:E70"/>
  </mergeCells>
  <conditionalFormatting sqref="D34:D40">
    <cfRule type="duplicateValues" dxfId="494" priority="135"/>
    <cfRule type="duplicateValues" dxfId="493" priority="136"/>
  </conditionalFormatting>
  <conditionalFormatting sqref="C34:C40">
    <cfRule type="duplicateValues" dxfId="492" priority="137"/>
  </conditionalFormatting>
  <conditionalFormatting sqref="E34:E40">
    <cfRule type="duplicateValues" dxfId="491" priority="138"/>
  </conditionalFormatting>
  <conditionalFormatting sqref="G17">
    <cfRule type="duplicateValues" dxfId="490" priority="134"/>
  </conditionalFormatting>
  <conditionalFormatting sqref="G17">
    <cfRule type="duplicateValues" dxfId="489" priority="133"/>
  </conditionalFormatting>
  <conditionalFormatting sqref="G17">
    <cfRule type="duplicateValues" dxfId="488" priority="132"/>
  </conditionalFormatting>
  <conditionalFormatting sqref="G18">
    <cfRule type="duplicateValues" dxfId="487" priority="131"/>
  </conditionalFormatting>
  <conditionalFormatting sqref="G18">
    <cfRule type="duplicateValues" dxfId="486" priority="130"/>
  </conditionalFormatting>
  <conditionalFormatting sqref="G18">
    <cfRule type="duplicateValues" dxfId="485" priority="129"/>
  </conditionalFormatting>
  <conditionalFormatting sqref="G19">
    <cfRule type="duplicateValues" dxfId="484" priority="128"/>
  </conditionalFormatting>
  <conditionalFormatting sqref="G19">
    <cfRule type="duplicateValues" dxfId="483" priority="127"/>
  </conditionalFormatting>
  <conditionalFormatting sqref="G19">
    <cfRule type="duplicateValues" dxfId="482" priority="126"/>
  </conditionalFormatting>
  <conditionalFormatting sqref="G20">
    <cfRule type="duplicateValues" dxfId="481" priority="125"/>
  </conditionalFormatting>
  <conditionalFormatting sqref="G20">
    <cfRule type="duplicateValues" dxfId="480" priority="124"/>
  </conditionalFormatting>
  <conditionalFormatting sqref="G20">
    <cfRule type="duplicateValues" dxfId="479" priority="123"/>
  </conditionalFormatting>
  <conditionalFormatting sqref="G23">
    <cfRule type="duplicateValues" dxfId="478" priority="122"/>
  </conditionalFormatting>
  <conditionalFormatting sqref="G23">
    <cfRule type="duplicateValues" dxfId="477" priority="121"/>
  </conditionalFormatting>
  <conditionalFormatting sqref="G23">
    <cfRule type="duplicateValues" dxfId="476" priority="120"/>
  </conditionalFormatting>
  <conditionalFormatting sqref="G24">
    <cfRule type="duplicateValues" dxfId="475" priority="119"/>
  </conditionalFormatting>
  <conditionalFormatting sqref="G24">
    <cfRule type="duplicateValues" dxfId="474" priority="118"/>
  </conditionalFormatting>
  <conditionalFormatting sqref="G24">
    <cfRule type="duplicateValues" dxfId="473" priority="117"/>
  </conditionalFormatting>
  <conditionalFormatting sqref="G25">
    <cfRule type="duplicateValues" dxfId="472" priority="116"/>
  </conditionalFormatting>
  <conditionalFormatting sqref="G25">
    <cfRule type="duplicateValues" dxfId="471" priority="115"/>
  </conditionalFormatting>
  <conditionalFormatting sqref="G25">
    <cfRule type="duplicateValues" dxfId="470" priority="114"/>
  </conditionalFormatting>
  <conditionalFormatting sqref="G41">
    <cfRule type="duplicateValues" dxfId="469" priority="113"/>
  </conditionalFormatting>
  <conditionalFormatting sqref="G41">
    <cfRule type="duplicateValues" dxfId="468" priority="112"/>
  </conditionalFormatting>
  <conditionalFormatting sqref="G41">
    <cfRule type="duplicateValues" dxfId="467" priority="111"/>
  </conditionalFormatting>
  <conditionalFormatting sqref="G42">
    <cfRule type="duplicateValues" dxfId="466" priority="110"/>
  </conditionalFormatting>
  <conditionalFormatting sqref="G42">
    <cfRule type="duplicateValues" dxfId="465" priority="109"/>
  </conditionalFormatting>
  <conditionalFormatting sqref="G42">
    <cfRule type="duplicateValues" dxfId="464" priority="108"/>
  </conditionalFormatting>
  <conditionalFormatting sqref="G43">
    <cfRule type="duplicateValues" dxfId="463" priority="107"/>
  </conditionalFormatting>
  <conditionalFormatting sqref="G43">
    <cfRule type="duplicateValues" dxfId="462" priority="106"/>
  </conditionalFormatting>
  <conditionalFormatting sqref="G43">
    <cfRule type="duplicateValues" dxfId="461" priority="105"/>
  </conditionalFormatting>
  <conditionalFormatting sqref="G44">
    <cfRule type="duplicateValues" dxfId="460" priority="104"/>
  </conditionalFormatting>
  <conditionalFormatting sqref="G44">
    <cfRule type="duplicateValues" dxfId="459" priority="103"/>
  </conditionalFormatting>
  <conditionalFormatting sqref="G44">
    <cfRule type="duplicateValues" dxfId="458" priority="102"/>
  </conditionalFormatting>
  <conditionalFormatting sqref="G45">
    <cfRule type="duplicateValues" dxfId="457" priority="101"/>
  </conditionalFormatting>
  <conditionalFormatting sqref="G45">
    <cfRule type="duplicateValues" dxfId="456" priority="100"/>
  </conditionalFormatting>
  <conditionalFormatting sqref="G45">
    <cfRule type="duplicateValues" dxfId="455" priority="99"/>
  </conditionalFormatting>
  <conditionalFormatting sqref="G34">
    <cfRule type="duplicateValues" dxfId="454" priority="98"/>
  </conditionalFormatting>
  <conditionalFormatting sqref="G34">
    <cfRule type="duplicateValues" dxfId="453" priority="97"/>
  </conditionalFormatting>
  <conditionalFormatting sqref="G34">
    <cfRule type="duplicateValues" dxfId="452" priority="96"/>
  </conditionalFormatting>
  <conditionalFormatting sqref="G35">
    <cfRule type="duplicateValues" dxfId="451" priority="95"/>
  </conditionalFormatting>
  <conditionalFormatting sqref="G35">
    <cfRule type="duplicateValues" dxfId="450" priority="94"/>
  </conditionalFormatting>
  <conditionalFormatting sqref="G35">
    <cfRule type="duplicateValues" dxfId="449" priority="93"/>
  </conditionalFormatting>
  <conditionalFormatting sqref="G36">
    <cfRule type="duplicateValues" dxfId="448" priority="92"/>
  </conditionalFormatting>
  <conditionalFormatting sqref="G36">
    <cfRule type="duplicateValues" dxfId="447" priority="91"/>
  </conditionalFormatting>
  <conditionalFormatting sqref="G36">
    <cfRule type="duplicateValues" dxfId="446" priority="90"/>
  </conditionalFormatting>
  <conditionalFormatting sqref="G37">
    <cfRule type="duplicateValues" dxfId="445" priority="89"/>
  </conditionalFormatting>
  <conditionalFormatting sqref="G37">
    <cfRule type="duplicateValues" dxfId="444" priority="88"/>
  </conditionalFormatting>
  <conditionalFormatting sqref="G37">
    <cfRule type="duplicateValues" dxfId="443" priority="87"/>
  </conditionalFormatting>
  <conditionalFormatting sqref="G38">
    <cfRule type="duplicateValues" dxfId="442" priority="86"/>
  </conditionalFormatting>
  <conditionalFormatting sqref="G38">
    <cfRule type="duplicateValues" dxfId="441" priority="85"/>
  </conditionalFormatting>
  <conditionalFormatting sqref="G38">
    <cfRule type="duplicateValues" dxfId="440" priority="84"/>
  </conditionalFormatting>
  <conditionalFormatting sqref="G39">
    <cfRule type="duplicateValues" dxfId="439" priority="83"/>
  </conditionalFormatting>
  <conditionalFormatting sqref="G39">
    <cfRule type="duplicateValues" dxfId="438" priority="82"/>
  </conditionalFormatting>
  <conditionalFormatting sqref="G39">
    <cfRule type="duplicateValues" dxfId="437" priority="81"/>
  </conditionalFormatting>
  <conditionalFormatting sqref="G40">
    <cfRule type="duplicateValues" dxfId="436" priority="80"/>
  </conditionalFormatting>
  <conditionalFormatting sqref="G40">
    <cfRule type="duplicateValues" dxfId="435" priority="79"/>
  </conditionalFormatting>
  <conditionalFormatting sqref="G40">
    <cfRule type="duplicateValues" dxfId="434" priority="78"/>
  </conditionalFormatting>
  <conditionalFormatting sqref="D53:D55">
    <cfRule type="duplicateValues" dxfId="433" priority="73"/>
    <cfRule type="duplicateValues" dxfId="432" priority="74"/>
  </conditionalFormatting>
  <conditionalFormatting sqref="D53:D55">
    <cfRule type="duplicateValues" dxfId="431" priority="70"/>
    <cfRule type="duplicateValues" dxfId="430" priority="71"/>
    <cfRule type="duplicateValues" dxfId="429" priority="72"/>
  </conditionalFormatting>
  <conditionalFormatting sqref="G53:G55">
    <cfRule type="duplicateValues" dxfId="428" priority="69"/>
  </conditionalFormatting>
  <conditionalFormatting sqref="E53 G53:G55">
    <cfRule type="duplicateValues" dxfId="427" priority="75"/>
  </conditionalFormatting>
  <conditionalFormatting sqref="E55 G53:G55 E53">
    <cfRule type="duplicateValues" dxfId="426" priority="76"/>
  </conditionalFormatting>
  <conditionalFormatting sqref="E55 E53">
    <cfRule type="duplicateValues" dxfId="425" priority="77"/>
  </conditionalFormatting>
  <conditionalFormatting sqref="D41:D52">
    <cfRule type="duplicateValues" dxfId="424" priority="139"/>
    <cfRule type="duplicateValues" dxfId="423" priority="140"/>
  </conditionalFormatting>
  <conditionalFormatting sqref="G46:G52">
    <cfRule type="duplicateValues" dxfId="422" priority="141"/>
  </conditionalFormatting>
  <conditionalFormatting sqref="E41:E52">
    <cfRule type="duplicateValues" dxfId="421" priority="142"/>
  </conditionalFormatting>
  <conditionalFormatting sqref="G33">
    <cfRule type="duplicateValues" dxfId="420" priority="66"/>
  </conditionalFormatting>
  <conditionalFormatting sqref="G33">
    <cfRule type="duplicateValues" dxfId="419" priority="67"/>
  </conditionalFormatting>
  <conditionalFormatting sqref="G33">
    <cfRule type="duplicateValues" dxfId="418" priority="68"/>
  </conditionalFormatting>
  <conditionalFormatting sqref="G26">
    <cfRule type="duplicateValues" dxfId="417" priority="63"/>
  </conditionalFormatting>
  <conditionalFormatting sqref="G26">
    <cfRule type="duplicateValues" dxfId="416" priority="64"/>
  </conditionalFormatting>
  <conditionalFormatting sqref="G26">
    <cfRule type="duplicateValues" dxfId="415" priority="65"/>
  </conditionalFormatting>
  <conditionalFormatting sqref="G27">
    <cfRule type="duplicateValues" dxfId="414" priority="60"/>
  </conditionalFormatting>
  <conditionalFormatting sqref="G27">
    <cfRule type="duplicateValues" dxfId="413" priority="61"/>
  </conditionalFormatting>
  <conditionalFormatting sqref="G27">
    <cfRule type="duplicateValues" dxfId="412" priority="62"/>
  </conditionalFormatting>
  <conditionalFormatting sqref="G28">
    <cfRule type="duplicateValues" dxfId="411" priority="57"/>
  </conditionalFormatting>
  <conditionalFormatting sqref="G28">
    <cfRule type="duplicateValues" dxfId="410" priority="58"/>
  </conditionalFormatting>
  <conditionalFormatting sqref="G28">
    <cfRule type="duplicateValues" dxfId="409" priority="59"/>
  </conditionalFormatting>
  <conditionalFormatting sqref="G29">
    <cfRule type="duplicateValues" dxfId="408" priority="54"/>
  </conditionalFormatting>
  <conditionalFormatting sqref="G29">
    <cfRule type="duplicateValues" dxfId="407" priority="55"/>
  </conditionalFormatting>
  <conditionalFormatting sqref="G29">
    <cfRule type="duplicateValues" dxfId="406" priority="56"/>
  </conditionalFormatting>
  <conditionalFormatting sqref="G30">
    <cfRule type="duplicateValues" dxfId="405" priority="51"/>
  </conditionalFormatting>
  <conditionalFormatting sqref="G30">
    <cfRule type="duplicateValues" dxfId="404" priority="52"/>
  </conditionalFormatting>
  <conditionalFormatting sqref="G30">
    <cfRule type="duplicateValues" dxfId="403" priority="53"/>
  </conditionalFormatting>
  <conditionalFormatting sqref="G31">
    <cfRule type="duplicateValues" dxfId="402" priority="48"/>
  </conditionalFormatting>
  <conditionalFormatting sqref="G31">
    <cfRule type="duplicateValues" dxfId="401" priority="49"/>
  </conditionalFormatting>
  <conditionalFormatting sqref="G31">
    <cfRule type="duplicateValues" dxfId="400" priority="50"/>
  </conditionalFormatting>
  <conditionalFormatting sqref="G32">
    <cfRule type="duplicateValues" dxfId="399" priority="45"/>
  </conditionalFormatting>
  <conditionalFormatting sqref="G32">
    <cfRule type="duplicateValues" dxfId="398" priority="46"/>
  </conditionalFormatting>
  <conditionalFormatting sqref="G32">
    <cfRule type="duplicateValues" dxfId="397" priority="47"/>
  </conditionalFormatting>
  <conditionalFormatting sqref="D56">
    <cfRule type="duplicateValues" dxfId="396" priority="43"/>
    <cfRule type="duplicateValues" dxfId="395" priority="44"/>
  </conditionalFormatting>
  <conditionalFormatting sqref="D56">
    <cfRule type="duplicateValues" dxfId="394" priority="40"/>
    <cfRule type="duplicateValues" dxfId="393" priority="41"/>
    <cfRule type="duplicateValues" dxfId="392" priority="42"/>
  </conditionalFormatting>
  <conditionalFormatting sqref="E56">
    <cfRule type="duplicateValues" dxfId="391" priority="37"/>
  </conditionalFormatting>
  <conditionalFormatting sqref="E56">
    <cfRule type="duplicateValues" dxfId="390" priority="38"/>
  </conditionalFormatting>
  <conditionalFormatting sqref="E56">
    <cfRule type="duplicateValues" dxfId="389" priority="39"/>
  </conditionalFormatting>
  <conditionalFormatting sqref="G56">
    <cfRule type="duplicateValues" dxfId="388" priority="34"/>
  </conditionalFormatting>
  <conditionalFormatting sqref="G56">
    <cfRule type="duplicateValues" dxfId="387" priority="35"/>
  </conditionalFormatting>
  <conditionalFormatting sqref="G56">
    <cfRule type="duplicateValues" dxfId="386" priority="36"/>
  </conditionalFormatting>
  <conditionalFormatting sqref="D65 D57:D58">
    <cfRule type="duplicateValues" dxfId="385" priority="27"/>
    <cfRule type="duplicateValues" dxfId="384" priority="28"/>
  </conditionalFormatting>
  <conditionalFormatting sqref="D65 D57:D58">
    <cfRule type="duplicateValues" dxfId="383" priority="29"/>
    <cfRule type="duplicateValues" dxfId="382" priority="30"/>
    <cfRule type="duplicateValues" dxfId="381" priority="31"/>
  </conditionalFormatting>
  <conditionalFormatting sqref="E65 E57:E58">
    <cfRule type="duplicateValues" dxfId="380" priority="32"/>
  </conditionalFormatting>
  <conditionalFormatting sqref="G65 G57:G58">
    <cfRule type="duplicateValues" dxfId="379" priority="33"/>
  </conditionalFormatting>
  <conditionalFormatting sqref="D63">
    <cfRule type="duplicateValues" dxfId="378" priority="25"/>
    <cfRule type="duplicateValues" dxfId="377" priority="26"/>
  </conditionalFormatting>
  <conditionalFormatting sqref="D63">
    <cfRule type="duplicateValues" dxfId="376" priority="22"/>
    <cfRule type="duplicateValues" dxfId="375" priority="23"/>
    <cfRule type="duplicateValues" dxfId="374" priority="24"/>
  </conditionalFormatting>
  <conditionalFormatting sqref="G63">
    <cfRule type="duplicateValues" dxfId="373" priority="19"/>
  </conditionalFormatting>
  <conditionalFormatting sqref="G63">
    <cfRule type="duplicateValues" dxfId="372" priority="20"/>
  </conditionalFormatting>
  <conditionalFormatting sqref="G63">
    <cfRule type="duplicateValues" dxfId="371" priority="21"/>
  </conditionalFormatting>
  <conditionalFormatting sqref="E63">
    <cfRule type="duplicateValues" dxfId="370" priority="16"/>
  </conditionalFormatting>
  <conditionalFormatting sqref="E63">
    <cfRule type="duplicateValues" dxfId="369" priority="17"/>
  </conditionalFormatting>
  <conditionalFormatting sqref="E63">
    <cfRule type="duplicateValues" dxfId="368" priority="18"/>
  </conditionalFormatting>
  <conditionalFormatting sqref="E63">
    <cfRule type="duplicateValues" dxfId="367" priority="15"/>
  </conditionalFormatting>
  <conditionalFormatting sqref="E63">
    <cfRule type="duplicateValues" dxfId="366" priority="14"/>
  </conditionalFormatting>
  <conditionalFormatting sqref="D59:D62">
    <cfRule type="duplicateValues" dxfId="365" priority="143"/>
    <cfRule type="duplicateValues" dxfId="364" priority="144"/>
  </conditionalFormatting>
  <conditionalFormatting sqref="D59:D62">
    <cfRule type="duplicateValues" dxfId="363" priority="145"/>
    <cfRule type="duplicateValues" dxfId="362" priority="146"/>
    <cfRule type="duplicateValues" dxfId="361" priority="147"/>
  </conditionalFormatting>
  <conditionalFormatting sqref="G59:G62">
    <cfRule type="duplicateValues" dxfId="360" priority="148"/>
  </conditionalFormatting>
  <conditionalFormatting sqref="E59:E62">
    <cfRule type="duplicateValues" dxfId="359" priority="149"/>
  </conditionalFormatting>
  <conditionalFormatting sqref="G64">
    <cfRule type="duplicateValues" dxfId="358" priority="11"/>
  </conditionalFormatting>
  <conditionalFormatting sqref="G64">
    <cfRule type="duplicateValues" dxfId="357" priority="12"/>
  </conditionalFormatting>
  <conditionalFormatting sqref="G64">
    <cfRule type="duplicateValues" dxfId="356" priority="13"/>
  </conditionalFormatting>
  <conditionalFormatting sqref="D64">
    <cfRule type="duplicateValues" dxfId="355" priority="9"/>
    <cfRule type="duplicateValues" dxfId="354" priority="10"/>
  </conditionalFormatting>
  <conditionalFormatting sqref="D64">
    <cfRule type="duplicateValues" dxfId="353" priority="6"/>
    <cfRule type="duplicateValues" dxfId="352" priority="7"/>
    <cfRule type="duplicateValues" dxfId="351" priority="8"/>
  </conditionalFormatting>
  <conditionalFormatting sqref="E64">
    <cfRule type="duplicateValues" dxfId="350" priority="3"/>
  </conditionalFormatting>
  <conditionalFormatting sqref="E64">
    <cfRule type="duplicateValues" dxfId="349" priority="4"/>
  </conditionalFormatting>
  <conditionalFormatting sqref="E64">
    <cfRule type="duplicateValues" dxfId="348" priority="5"/>
  </conditionalFormatting>
  <conditionalFormatting sqref="E64">
    <cfRule type="duplicateValues" dxfId="347" priority="2"/>
  </conditionalFormatting>
  <conditionalFormatting sqref="E64">
    <cfRule type="duplicateValues" dxfId="346" priority="1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T71"/>
  <sheetViews>
    <sheetView view="pageBreakPreview" zoomScale="60" zoomScaleNormal="50" workbookViewId="0">
      <selection activeCell="C12" sqref="C12"/>
    </sheetView>
  </sheetViews>
  <sheetFormatPr baseColWidth="10" defaultRowHeight="23.25" x14ac:dyDescent="0.35"/>
  <cols>
    <col min="1" max="1" width="5.7109375" style="72" customWidth="1"/>
    <col min="2" max="2" width="5.28515625" style="72" customWidth="1"/>
    <col min="3" max="3" width="60.28515625" style="3" customWidth="1"/>
    <col min="4" max="4" width="22.7109375" style="111" customWidth="1"/>
    <col min="5" max="5" width="38.5703125" style="112" bestFit="1" customWidth="1"/>
    <col min="6" max="6" width="51.42578125" style="3" bestFit="1" customWidth="1"/>
    <col min="7" max="7" width="27.140625" style="3" customWidth="1"/>
    <col min="8" max="8" width="23.140625" style="108" customWidth="1"/>
    <col min="9" max="9" width="21" style="108" customWidth="1"/>
    <col min="10" max="10" width="21.85546875" style="108" customWidth="1"/>
    <col min="11" max="11" width="20.28515625" style="108" customWidth="1"/>
    <col min="12" max="12" width="18.28515625" style="108" customWidth="1"/>
    <col min="13" max="13" width="23.28515625" style="108" customWidth="1"/>
    <col min="14" max="14" width="30.28515625" style="109" bestFit="1" customWidth="1"/>
    <col min="15" max="15" width="28.140625" style="108" bestFit="1" customWidth="1"/>
    <col min="16" max="16" width="20.7109375" style="72" customWidth="1"/>
    <col min="17" max="17" width="20.5703125" style="72" customWidth="1"/>
    <col min="18" max="18" width="18.7109375" style="72" customWidth="1"/>
    <col min="19" max="19" width="25.28515625" style="72" bestFit="1" customWidth="1"/>
    <col min="20" max="16384" width="11.42578125" style="72"/>
  </cols>
  <sheetData>
    <row r="9" spans="2:19" ht="36" x14ac:dyDescent="0.55000000000000004"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2:19" ht="36" x14ac:dyDescent="0.55000000000000004">
      <c r="B10" s="136" t="s">
        <v>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2:19" ht="61.5" x14ac:dyDescent="0.9">
      <c r="C11" s="2" t="s">
        <v>279</v>
      </c>
      <c r="D11" s="3"/>
      <c r="E11" s="3"/>
      <c r="H11" s="3"/>
      <c r="I11" s="137" t="s">
        <v>2</v>
      </c>
      <c r="J11" s="137"/>
      <c r="K11" s="137"/>
      <c r="L11" s="137"/>
      <c r="M11" s="137"/>
      <c r="N11" s="138"/>
      <c r="O11" s="4"/>
      <c r="P11" s="139" t="s">
        <v>3</v>
      </c>
      <c r="Q11" s="139"/>
      <c r="R11" s="139"/>
      <c r="S11" s="139"/>
    </row>
    <row r="12" spans="2:19" ht="69.75" x14ac:dyDescent="0.35">
      <c r="B12" s="73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82" customFormat="1" x14ac:dyDescent="0.35">
      <c r="B13" s="74">
        <v>1</v>
      </c>
      <c r="C13" s="75" t="s">
        <v>21</v>
      </c>
      <c r="D13" s="76" t="s">
        <v>22</v>
      </c>
      <c r="E13" s="77" t="s">
        <v>23</v>
      </c>
      <c r="F13" s="78" t="s">
        <v>24</v>
      </c>
      <c r="G13" s="67" t="s">
        <v>255</v>
      </c>
      <c r="H13" s="79">
        <v>35000</v>
      </c>
      <c r="I13" s="80">
        <v>25</v>
      </c>
      <c r="J13" s="80">
        <f t="shared" ref="J13:J22" si="0">+H13*3.04%</f>
        <v>1064</v>
      </c>
      <c r="K13" s="80">
        <f t="shared" ref="K13:K22" si="1">+H13*2.87%</f>
        <v>1004.5</v>
      </c>
      <c r="L13" s="80">
        <v>0</v>
      </c>
      <c r="M13" s="80">
        <v>1190.1199999999999</v>
      </c>
      <c r="N13" s="80">
        <f t="shared" ref="N13:N15" si="2">+I13+J13+K13+L13+M13</f>
        <v>3283.62</v>
      </c>
      <c r="O13" s="80">
        <f t="shared" ref="O13:O17" si="3">+H13-N13</f>
        <v>31716.38</v>
      </c>
      <c r="P13" s="81">
        <f t="shared" ref="P13:P15" si="4">+H13*7.09%</f>
        <v>2481.5</v>
      </c>
      <c r="Q13" s="81">
        <f t="shared" ref="Q13:Q15" si="5">+H13*7.1%</f>
        <v>2485</v>
      </c>
      <c r="R13" s="81">
        <f t="shared" ref="R13:R15" si="6">+H13*1.1%</f>
        <v>385.00000000000006</v>
      </c>
      <c r="S13" s="81">
        <f t="shared" ref="S13:S32" si="7">+P13+Q13+R13</f>
        <v>5351.5</v>
      </c>
    </row>
    <row r="14" spans="2:19" s="82" customFormat="1" x14ac:dyDescent="0.35">
      <c r="B14" s="74">
        <f>+B13+1</f>
        <v>2</v>
      </c>
      <c r="C14" s="75" t="s">
        <v>26</v>
      </c>
      <c r="D14" s="76" t="s">
        <v>27</v>
      </c>
      <c r="E14" s="76" t="s">
        <v>28</v>
      </c>
      <c r="F14" s="78" t="s">
        <v>24</v>
      </c>
      <c r="G14" s="67" t="s">
        <v>256</v>
      </c>
      <c r="H14" s="79">
        <v>35000</v>
      </c>
      <c r="I14" s="80">
        <v>25</v>
      </c>
      <c r="J14" s="80">
        <f t="shared" si="0"/>
        <v>1064</v>
      </c>
      <c r="K14" s="80">
        <f t="shared" si="1"/>
        <v>1004.5</v>
      </c>
      <c r="L14" s="80">
        <v>0</v>
      </c>
      <c r="M14" s="80">
        <v>0</v>
      </c>
      <c r="N14" s="80">
        <f t="shared" si="2"/>
        <v>2093.5</v>
      </c>
      <c r="O14" s="80">
        <f t="shared" si="3"/>
        <v>32906.5</v>
      </c>
      <c r="P14" s="81">
        <f t="shared" si="4"/>
        <v>2481.5</v>
      </c>
      <c r="Q14" s="81">
        <f t="shared" si="5"/>
        <v>2485</v>
      </c>
      <c r="R14" s="81">
        <f t="shared" si="6"/>
        <v>385.00000000000006</v>
      </c>
      <c r="S14" s="81">
        <f t="shared" si="7"/>
        <v>5351.5</v>
      </c>
    </row>
    <row r="15" spans="2:19" s="82" customFormat="1" x14ac:dyDescent="0.35">
      <c r="B15" s="74">
        <f t="shared" ref="B15:B64" si="8">+B14+1</f>
        <v>3</v>
      </c>
      <c r="C15" s="75" t="s">
        <v>30</v>
      </c>
      <c r="D15" s="76" t="s">
        <v>31</v>
      </c>
      <c r="E15" s="77" t="s">
        <v>32</v>
      </c>
      <c r="F15" s="78" t="s">
        <v>24</v>
      </c>
      <c r="G15" s="67" t="s">
        <v>257</v>
      </c>
      <c r="H15" s="79">
        <v>35000</v>
      </c>
      <c r="I15" s="80">
        <v>25</v>
      </c>
      <c r="J15" s="80">
        <f t="shared" si="0"/>
        <v>1064</v>
      </c>
      <c r="K15" s="80">
        <f t="shared" si="1"/>
        <v>1004.5</v>
      </c>
      <c r="L15" s="80">
        <v>0</v>
      </c>
      <c r="M15" s="80">
        <v>0</v>
      </c>
      <c r="N15" s="80">
        <f t="shared" si="2"/>
        <v>2093.5</v>
      </c>
      <c r="O15" s="80">
        <f t="shared" si="3"/>
        <v>32906.5</v>
      </c>
      <c r="P15" s="81">
        <f t="shared" si="4"/>
        <v>2481.5</v>
      </c>
      <c r="Q15" s="81">
        <f t="shared" si="5"/>
        <v>2485</v>
      </c>
      <c r="R15" s="81">
        <f t="shared" si="6"/>
        <v>385.00000000000006</v>
      </c>
      <c r="S15" s="81">
        <f t="shared" si="7"/>
        <v>5351.5</v>
      </c>
    </row>
    <row r="16" spans="2:19" s="71" customFormat="1" x14ac:dyDescent="0.35">
      <c r="B16" s="74">
        <f t="shared" si="8"/>
        <v>4</v>
      </c>
      <c r="C16" s="78" t="s">
        <v>34</v>
      </c>
      <c r="D16" s="83" t="s">
        <v>35</v>
      </c>
      <c r="E16" s="84" t="s">
        <v>36</v>
      </c>
      <c r="F16" s="85" t="s">
        <v>37</v>
      </c>
      <c r="G16" s="75" t="s">
        <v>258</v>
      </c>
      <c r="H16" s="79">
        <v>15000</v>
      </c>
      <c r="I16" s="80">
        <v>25</v>
      </c>
      <c r="J16" s="80">
        <f t="shared" si="0"/>
        <v>456</v>
      </c>
      <c r="K16" s="80">
        <f t="shared" si="1"/>
        <v>430.5</v>
      </c>
      <c r="L16" s="80">
        <v>0</v>
      </c>
      <c r="M16" s="80">
        <v>0</v>
      </c>
      <c r="N16" s="80">
        <f>+I16+J16+K16+L16+M16</f>
        <v>911.5</v>
      </c>
      <c r="O16" s="80">
        <f t="shared" si="3"/>
        <v>14088.5</v>
      </c>
      <c r="P16" s="81">
        <f>+H16*7.09%</f>
        <v>1063.5</v>
      </c>
      <c r="Q16" s="81">
        <f>+H16*7.1%</f>
        <v>1065</v>
      </c>
      <c r="R16" s="81">
        <f>+H16*1.1%</f>
        <v>165.00000000000003</v>
      </c>
      <c r="S16" s="81">
        <f t="shared" si="7"/>
        <v>2293.5</v>
      </c>
    </row>
    <row r="17" spans="2:19" s="71" customFormat="1" x14ac:dyDescent="0.35">
      <c r="B17" s="74">
        <f t="shared" si="8"/>
        <v>5</v>
      </c>
      <c r="C17" s="75" t="s">
        <v>39</v>
      </c>
      <c r="D17" s="84" t="s">
        <v>40</v>
      </c>
      <c r="E17" s="84" t="s">
        <v>41</v>
      </c>
      <c r="F17" s="78" t="s">
        <v>24</v>
      </c>
      <c r="G17" s="67" t="s">
        <v>42</v>
      </c>
      <c r="H17" s="79">
        <v>35000</v>
      </c>
      <c r="I17" s="80">
        <v>25</v>
      </c>
      <c r="J17" s="80">
        <f t="shared" si="0"/>
        <v>1064</v>
      </c>
      <c r="K17" s="80">
        <f t="shared" si="1"/>
        <v>1004.5</v>
      </c>
      <c r="L17" s="80">
        <v>0</v>
      </c>
      <c r="M17" s="80">
        <v>1190.1199999999999</v>
      </c>
      <c r="N17" s="80">
        <f t="shared" ref="N17:N40" si="9">+I17+J17+K17+L17+M17</f>
        <v>3283.62</v>
      </c>
      <c r="O17" s="80">
        <f t="shared" si="3"/>
        <v>31716.38</v>
      </c>
      <c r="P17" s="81">
        <f t="shared" ref="P17:P22" si="10">+H17*7.09%</f>
        <v>2481.5</v>
      </c>
      <c r="Q17" s="81">
        <f t="shared" ref="Q17:Q22" si="11">+H17*7.1%</f>
        <v>2485</v>
      </c>
      <c r="R17" s="81">
        <f t="shared" ref="R17:R22" si="12">+H17*1.1%</f>
        <v>385.00000000000006</v>
      </c>
      <c r="S17" s="81">
        <f t="shared" si="7"/>
        <v>5351.5</v>
      </c>
    </row>
    <row r="18" spans="2:19" s="71" customFormat="1" x14ac:dyDescent="0.35">
      <c r="B18" s="78">
        <f t="shared" si="8"/>
        <v>6</v>
      </c>
      <c r="C18" s="75" t="s">
        <v>43</v>
      </c>
      <c r="D18" s="84" t="s">
        <v>44</v>
      </c>
      <c r="E18" s="84" t="s">
        <v>45</v>
      </c>
      <c r="F18" s="78" t="s">
        <v>24</v>
      </c>
      <c r="G18" s="67" t="s">
        <v>46</v>
      </c>
      <c r="H18" s="79">
        <v>35000</v>
      </c>
      <c r="I18" s="80">
        <v>25</v>
      </c>
      <c r="J18" s="80">
        <f t="shared" si="0"/>
        <v>1064</v>
      </c>
      <c r="K18" s="80">
        <f t="shared" si="1"/>
        <v>1004.5</v>
      </c>
      <c r="L18" s="80">
        <v>0</v>
      </c>
      <c r="M18" s="80">
        <v>0</v>
      </c>
      <c r="N18" s="80">
        <f t="shared" si="9"/>
        <v>2093.5</v>
      </c>
      <c r="O18" s="80">
        <f>+H18-N18</f>
        <v>32906.5</v>
      </c>
      <c r="P18" s="81">
        <f t="shared" si="10"/>
        <v>2481.5</v>
      </c>
      <c r="Q18" s="81">
        <f t="shared" si="11"/>
        <v>2485</v>
      </c>
      <c r="R18" s="81">
        <f t="shared" si="12"/>
        <v>385.00000000000006</v>
      </c>
      <c r="S18" s="81">
        <f t="shared" si="7"/>
        <v>5351.5</v>
      </c>
    </row>
    <row r="19" spans="2:19" s="71" customFormat="1" ht="46.5" x14ac:dyDescent="0.35">
      <c r="B19" s="78">
        <f t="shared" si="8"/>
        <v>7</v>
      </c>
      <c r="C19" s="75" t="s">
        <v>47</v>
      </c>
      <c r="D19" s="84" t="s">
        <v>48</v>
      </c>
      <c r="E19" s="84" t="s">
        <v>49</v>
      </c>
      <c r="F19" s="86" t="s">
        <v>50</v>
      </c>
      <c r="G19" s="67" t="s">
        <v>51</v>
      </c>
      <c r="H19" s="69">
        <v>15000</v>
      </c>
      <c r="I19" s="80">
        <v>25</v>
      </c>
      <c r="J19" s="80">
        <f t="shared" si="0"/>
        <v>456</v>
      </c>
      <c r="K19" s="80">
        <f t="shared" si="1"/>
        <v>430.5</v>
      </c>
      <c r="L19" s="80">
        <v>0</v>
      </c>
      <c r="M19" s="80">
        <v>0</v>
      </c>
      <c r="N19" s="80">
        <f t="shared" si="9"/>
        <v>911.5</v>
      </c>
      <c r="O19" s="80">
        <f t="shared" ref="O19:O22" si="13">+H19-N19</f>
        <v>14088.5</v>
      </c>
      <c r="P19" s="81">
        <f t="shared" si="10"/>
        <v>1063.5</v>
      </c>
      <c r="Q19" s="81">
        <f t="shared" si="11"/>
        <v>1065</v>
      </c>
      <c r="R19" s="81">
        <f t="shared" si="12"/>
        <v>165.00000000000003</v>
      </c>
      <c r="S19" s="81">
        <f t="shared" si="7"/>
        <v>2293.5</v>
      </c>
    </row>
    <row r="20" spans="2:19" s="71" customFormat="1" ht="46.5" x14ac:dyDescent="0.35">
      <c r="B20" s="78">
        <f t="shared" si="8"/>
        <v>8</v>
      </c>
      <c r="C20" s="75" t="s">
        <v>52</v>
      </c>
      <c r="D20" s="84" t="s">
        <v>53</v>
      </c>
      <c r="E20" s="84" t="s">
        <v>54</v>
      </c>
      <c r="F20" s="86" t="s">
        <v>50</v>
      </c>
      <c r="G20" s="67" t="s">
        <v>55</v>
      </c>
      <c r="H20" s="69">
        <v>15000</v>
      </c>
      <c r="I20" s="80">
        <v>25</v>
      </c>
      <c r="J20" s="80">
        <f t="shared" si="0"/>
        <v>456</v>
      </c>
      <c r="K20" s="80">
        <f t="shared" si="1"/>
        <v>430.5</v>
      </c>
      <c r="L20" s="80">
        <v>0</v>
      </c>
      <c r="M20" s="80">
        <v>0</v>
      </c>
      <c r="N20" s="80">
        <f t="shared" si="9"/>
        <v>911.5</v>
      </c>
      <c r="O20" s="80">
        <f t="shared" si="13"/>
        <v>14088.5</v>
      </c>
      <c r="P20" s="81">
        <f t="shared" si="10"/>
        <v>1063.5</v>
      </c>
      <c r="Q20" s="81">
        <f t="shared" si="11"/>
        <v>1065</v>
      </c>
      <c r="R20" s="81">
        <f t="shared" si="12"/>
        <v>165.00000000000003</v>
      </c>
      <c r="S20" s="81">
        <f t="shared" si="7"/>
        <v>2293.5</v>
      </c>
    </row>
    <row r="21" spans="2:19" s="71" customFormat="1" x14ac:dyDescent="0.35">
      <c r="B21" s="78">
        <f t="shared" si="8"/>
        <v>9</v>
      </c>
      <c r="C21" s="75" t="s">
        <v>56</v>
      </c>
      <c r="D21" s="84" t="s">
        <v>57</v>
      </c>
      <c r="E21" s="84" t="s">
        <v>58</v>
      </c>
      <c r="F21" s="75" t="s">
        <v>59</v>
      </c>
      <c r="G21" s="67" t="s">
        <v>60</v>
      </c>
      <c r="H21" s="69">
        <v>90000</v>
      </c>
      <c r="I21" s="69">
        <v>25</v>
      </c>
      <c r="J21" s="80">
        <f t="shared" si="0"/>
        <v>2736</v>
      </c>
      <c r="K21" s="80">
        <f t="shared" si="1"/>
        <v>2583</v>
      </c>
      <c r="L21" s="69">
        <v>9753.19</v>
      </c>
      <c r="M21" s="69">
        <v>0</v>
      </c>
      <c r="N21" s="80">
        <f t="shared" si="9"/>
        <v>15097.19</v>
      </c>
      <c r="O21" s="69">
        <f t="shared" si="13"/>
        <v>74902.81</v>
      </c>
      <c r="P21" s="70">
        <f t="shared" si="10"/>
        <v>6381</v>
      </c>
      <c r="Q21" s="70">
        <f t="shared" si="11"/>
        <v>6389.9999999999991</v>
      </c>
      <c r="R21" s="70">
        <v>593.21</v>
      </c>
      <c r="S21" s="81">
        <f t="shared" si="7"/>
        <v>13364.21</v>
      </c>
    </row>
    <row r="22" spans="2:19" s="71" customFormat="1" x14ac:dyDescent="0.35">
      <c r="B22" s="78">
        <f t="shared" si="8"/>
        <v>10</v>
      </c>
      <c r="C22" s="75" t="s">
        <v>61</v>
      </c>
      <c r="D22" s="84" t="s">
        <v>62</v>
      </c>
      <c r="E22" s="84" t="s">
        <v>63</v>
      </c>
      <c r="F22" s="75" t="s">
        <v>64</v>
      </c>
      <c r="G22" s="67" t="s">
        <v>65</v>
      </c>
      <c r="H22" s="68">
        <v>35000</v>
      </c>
      <c r="I22" s="69">
        <v>25</v>
      </c>
      <c r="J22" s="80">
        <f t="shared" si="0"/>
        <v>1064</v>
      </c>
      <c r="K22" s="80">
        <f t="shared" si="1"/>
        <v>1004.5</v>
      </c>
      <c r="L22" s="80">
        <v>0</v>
      </c>
      <c r="M22" s="80">
        <v>0</v>
      </c>
      <c r="N22" s="80">
        <f t="shared" si="9"/>
        <v>2093.5</v>
      </c>
      <c r="O22" s="80">
        <f t="shared" si="13"/>
        <v>32906.5</v>
      </c>
      <c r="P22" s="81">
        <f t="shared" si="10"/>
        <v>2481.5</v>
      </c>
      <c r="Q22" s="81">
        <f t="shared" si="11"/>
        <v>2485</v>
      </c>
      <c r="R22" s="81">
        <f t="shared" si="12"/>
        <v>385.00000000000006</v>
      </c>
      <c r="S22" s="81">
        <f t="shared" si="7"/>
        <v>5351.5</v>
      </c>
    </row>
    <row r="23" spans="2:19" s="71" customFormat="1" x14ac:dyDescent="0.35">
      <c r="B23" s="78">
        <f t="shared" si="8"/>
        <v>11</v>
      </c>
      <c r="C23" s="75" t="s">
        <v>66</v>
      </c>
      <c r="D23" s="84" t="s">
        <v>67</v>
      </c>
      <c r="E23" s="84" t="s">
        <v>68</v>
      </c>
      <c r="F23" s="75" t="s">
        <v>69</v>
      </c>
      <c r="G23" s="67" t="s">
        <v>70</v>
      </c>
      <c r="H23" s="68">
        <v>45000</v>
      </c>
      <c r="I23" s="69">
        <v>25</v>
      </c>
      <c r="J23" s="69">
        <f>+H23*3.04%</f>
        <v>1368</v>
      </c>
      <c r="K23" s="69">
        <f>+H23*2.87%</f>
        <v>1291.5</v>
      </c>
      <c r="L23" s="69">
        <v>1148.33</v>
      </c>
      <c r="M23" s="69">
        <v>0</v>
      </c>
      <c r="N23" s="80">
        <f t="shared" si="9"/>
        <v>3832.83</v>
      </c>
      <c r="O23" s="69">
        <f>+H23-N23</f>
        <v>41167.17</v>
      </c>
      <c r="P23" s="70">
        <f>+H23*7.09%</f>
        <v>3190.5</v>
      </c>
      <c r="Q23" s="70">
        <f>+H23*7.1%</f>
        <v>3194.9999999999995</v>
      </c>
      <c r="R23" s="70">
        <f>+H23*1.1%</f>
        <v>495.00000000000006</v>
      </c>
      <c r="S23" s="81">
        <f t="shared" si="7"/>
        <v>6880.5</v>
      </c>
    </row>
    <row r="24" spans="2:19" s="71" customFormat="1" x14ac:dyDescent="0.35">
      <c r="B24" s="78">
        <f t="shared" si="8"/>
        <v>12</v>
      </c>
      <c r="C24" s="75" t="s">
        <v>71</v>
      </c>
      <c r="D24" s="84" t="s">
        <v>72</v>
      </c>
      <c r="E24" s="84" t="s">
        <v>73</v>
      </c>
      <c r="F24" s="75" t="s">
        <v>74</v>
      </c>
      <c r="G24" s="67" t="s">
        <v>75</v>
      </c>
      <c r="H24" s="68">
        <v>45000</v>
      </c>
      <c r="I24" s="69">
        <v>25</v>
      </c>
      <c r="J24" s="69">
        <f>+H24*3.04%</f>
        <v>1368</v>
      </c>
      <c r="K24" s="69">
        <f>+H24*2.87%</f>
        <v>1291.5</v>
      </c>
      <c r="L24" s="69">
        <v>1148.33</v>
      </c>
      <c r="M24" s="69">
        <v>0</v>
      </c>
      <c r="N24" s="80">
        <f t="shared" si="9"/>
        <v>3832.83</v>
      </c>
      <c r="O24" s="69">
        <f>+H24-N24</f>
        <v>41167.17</v>
      </c>
      <c r="P24" s="70">
        <f>+H24*7.09%</f>
        <v>3190.5</v>
      </c>
      <c r="Q24" s="70">
        <f>+H24*7.1%</f>
        <v>3194.9999999999995</v>
      </c>
      <c r="R24" s="70">
        <f>+H24*1.1%</f>
        <v>495.00000000000006</v>
      </c>
      <c r="S24" s="81">
        <f t="shared" si="7"/>
        <v>6880.5</v>
      </c>
    </row>
    <row r="25" spans="2:19" s="71" customFormat="1" x14ac:dyDescent="0.35">
      <c r="B25" s="78">
        <f t="shared" si="8"/>
        <v>13</v>
      </c>
      <c r="C25" s="75" t="s">
        <v>76</v>
      </c>
      <c r="D25" s="84" t="s">
        <v>77</v>
      </c>
      <c r="E25" s="76" t="s">
        <v>78</v>
      </c>
      <c r="F25" s="75" t="s">
        <v>79</v>
      </c>
      <c r="G25" s="67" t="s">
        <v>80</v>
      </c>
      <c r="H25" s="68">
        <v>9000</v>
      </c>
      <c r="I25" s="80">
        <v>25</v>
      </c>
      <c r="J25" s="80">
        <f>+H25*3.04%</f>
        <v>273.60000000000002</v>
      </c>
      <c r="K25" s="80">
        <f>+H25*2.87%</f>
        <v>258.3</v>
      </c>
      <c r="L25" s="80">
        <v>0</v>
      </c>
      <c r="M25" s="80">
        <v>0</v>
      </c>
      <c r="N25" s="80">
        <f t="shared" si="9"/>
        <v>556.90000000000009</v>
      </c>
      <c r="O25" s="80">
        <f>+H25-N25</f>
        <v>8443.1</v>
      </c>
      <c r="P25" s="81">
        <f>+H25*7.09%</f>
        <v>638.1</v>
      </c>
      <c r="Q25" s="81">
        <f>+H25*7.1%</f>
        <v>638.99999999999989</v>
      </c>
      <c r="R25" s="81">
        <f>+H25*1.1%</f>
        <v>99.000000000000014</v>
      </c>
      <c r="S25" s="81">
        <f t="shared" si="7"/>
        <v>1376.1</v>
      </c>
    </row>
    <row r="26" spans="2:19" s="71" customFormat="1" x14ac:dyDescent="0.35">
      <c r="B26" s="78">
        <f t="shared" si="8"/>
        <v>14</v>
      </c>
      <c r="C26" s="75" t="s">
        <v>81</v>
      </c>
      <c r="D26" s="84" t="s">
        <v>82</v>
      </c>
      <c r="E26" s="84" t="s">
        <v>83</v>
      </c>
      <c r="F26" s="75" t="s">
        <v>24</v>
      </c>
      <c r="G26" s="67" t="s">
        <v>84</v>
      </c>
      <c r="H26" s="68">
        <v>35000</v>
      </c>
      <c r="I26" s="80">
        <v>25</v>
      </c>
      <c r="J26" s="80">
        <f t="shared" ref="J26:J40" si="14">+H26*3.04%</f>
        <v>1064</v>
      </c>
      <c r="K26" s="80">
        <f t="shared" ref="K26:K40" si="15">+H26*2.87%</f>
        <v>1004.5</v>
      </c>
      <c r="L26" s="80">
        <v>0</v>
      </c>
      <c r="M26" s="80">
        <v>0</v>
      </c>
      <c r="N26" s="80">
        <f t="shared" si="9"/>
        <v>2093.5</v>
      </c>
      <c r="O26" s="80">
        <f t="shared" ref="O26:O52" si="16">+H26-N26</f>
        <v>32906.5</v>
      </c>
      <c r="P26" s="81">
        <f t="shared" ref="P26:P52" si="17">+H26*7.09%</f>
        <v>2481.5</v>
      </c>
      <c r="Q26" s="81">
        <f t="shared" ref="Q26:Q52" si="18">+H26*7.1%</f>
        <v>2485</v>
      </c>
      <c r="R26" s="81">
        <f t="shared" ref="R26:R32" si="19">+H26*1.1%</f>
        <v>385.00000000000006</v>
      </c>
      <c r="S26" s="81">
        <f t="shared" si="7"/>
        <v>5351.5</v>
      </c>
    </row>
    <row r="27" spans="2:19" s="71" customFormat="1" x14ac:dyDescent="0.35">
      <c r="B27" s="78">
        <f t="shared" si="8"/>
        <v>15</v>
      </c>
      <c r="C27" s="75" t="s">
        <v>85</v>
      </c>
      <c r="D27" s="84" t="s">
        <v>86</v>
      </c>
      <c r="E27" s="84" t="s">
        <v>87</v>
      </c>
      <c r="F27" s="75" t="s">
        <v>24</v>
      </c>
      <c r="G27" s="67" t="s">
        <v>88</v>
      </c>
      <c r="H27" s="68">
        <v>35000</v>
      </c>
      <c r="I27" s="80">
        <v>25</v>
      </c>
      <c r="J27" s="80">
        <f t="shared" si="14"/>
        <v>1064</v>
      </c>
      <c r="K27" s="80">
        <f t="shared" si="15"/>
        <v>1004.5</v>
      </c>
      <c r="L27" s="80">
        <v>0</v>
      </c>
      <c r="M27" s="80">
        <v>0</v>
      </c>
      <c r="N27" s="80">
        <f t="shared" si="9"/>
        <v>2093.5</v>
      </c>
      <c r="O27" s="80">
        <f t="shared" si="16"/>
        <v>32906.5</v>
      </c>
      <c r="P27" s="81">
        <f t="shared" si="17"/>
        <v>2481.5</v>
      </c>
      <c r="Q27" s="81">
        <f t="shared" si="18"/>
        <v>2485</v>
      </c>
      <c r="R27" s="81">
        <f t="shared" si="19"/>
        <v>385.00000000000006</v>
      </c>
      <c r="S27" s="81">
        <f t="shared" si="7"/>
        <v>5351.5</v>
      </c>
    </row>
    <row r="28" spans="2:19" s="71" customFormat="1" x14ac:dyDescent="0.35">
      <c r="B28" s="78">
        <f t="shared" si="8"/>
        <v>16</v>
      </c>
      <c r="C28" s="75" t="s">
        <v>89</v>
      </c>
      <c r="D28" s="84" t="s">
        <v>90</v>
      </c>
      <c r="E28" s="84" t="s">
        <v>91</v>
      </c>
      <c r="F28" s="75" t="s">
        <v>24</v>
      </c>
      <c r="G28" s="67" t="s">
        <v>92</v>
      </c>
      <c r="H28" s="68">
        <v>35000</v>
      </c>
      <c r="I28" s="80">
        <v>25</v>
      </c>
      <c r="J28" s="80">
        <f t="shared" si="14"/>
        <v>1064</v>
      </c>
      <c r="K28" s="80">
        <f t="shared" si="15"/>
        <v>1004.5</v>
      </c>
      <c r="L28" s="80">
        <v>0</v>
      </c>
      <c r="M28" s="80">
        <v>0</v>
      </c>
      <c r="N28" s="80">
        <f t="shared" si="9"/>
        <v>2093.5</v>
      </c>
      <c r="O28" s="80">
        <f t="shared" si="16"/>
        <v>32906.5</v>
      </c>
      <c r="P28" s="81">
        <f t="shared" si="17"/>
        <v>2481.5</v>
      </c>
      <c r="Q28" s="81">
        <f t="shared" si="18"/>
        <v>2485</v>
      </c>
      <c r="R28" s="81">
        <f t="shared" si="19"/>
        <v>385.00000000000006</v>
      </c>
      <c r="S28" s="81">
        <f t="shared" si="7"/>
        <v>5351.5</v>
      </c>
    </row>
    <row r="29" spans="2:19" s="71" customFormat="1" x14ac:dyDescent="0.35">
      <c r="B29" s="78">
        <f t="shared" si="8"/>
        <v>17</v>
      </c>
      <c r="C29" s="75" t="s">
        <v>93</v>
      </c>
      <c r="D29" s="84" t="s">
        <v>94</v>
      </c>
      <c r="E29" s="84" t="s">
        <v>95</v>
      </c>
      <c r="F29" s="75" t="s">
        <v>24</v>
      </c>
      <c r="G29" s="67" t="s">
        <v>96</v>
      </c>
      <c r="H29" s="68">
        <v>35000</v>
      </c>
      <c r="I29" s="80">
        <v>25</v>
      </c>
      <c r="J29" s="80">
        <f t="shared" si="14"/>
        <v>1064</v>
      </c>
      <c r="K29" s="80">
        <f t="shared" si="15"/>
        <v>1004.5</v>
      </c>
      <c r="L29" s="80">
        <v>0</v>
      </c>
      <c r="M29" s="80">
        <v>0</v>
      </c>
      <c r="N29" s="80">
        <f t="shared" si="9"/>
        <v>2093.5</v>
      </c>
      <c r="O29" s="80">
        <f t="shared" si="16"/>
        <v>32906.5</v>
      </c>
      <c r="P29" s="81">
        <f t="shared" si="17"/>
        <v>2481.5</v>
      </c>
      <c r="Q29" s="81">
        <f t="shared" si="18"/>
        <v>2485</v>
      </c>
      <c r="R29" s="81">
        <f t="shared" si="19"/>
        <v>385.00000000000006</v>
      </c>
      <c r="S29" s="81">
        <f t="shared" si="7"/>
        <v>5351.5</v>
      </c>
    </row>
    <row r="30" spans="2:19" s="71" customFormat="1" x14ac:dyDescent="0.35">
      <c r="B30" s="78">
        <f t="shared" si="8"/>
        <v>18</v>
      </c>
      <c r="C30" s="75" t="s">
        <v>97</v>
      </c>
      <c r="D30" s="84" t="s">
        <v>98</v>
      </c>
      <c r="E30" s="84" t="s">
        <v>99</v>
      </c>
      <c r="F30" s="75" t="s">
        <v>24</v>
      </c>
      <c r="G30" s="67" t="s">
        <v>100</v>
      </c>
      <c r="H30" s="68">
        <v>35000</v>
      </c>
      <c r="I30" s="80">
        <v>25</v>
      </c>
      <c r="J30" s="80">
        <f t="shared" si="14"/>
        <v>1064</v>
      </c>
      <c r="K30" s="80">
        <f t="shared" si="15"/>
        <v>1004.5</v>
      </c>
      <c r="L30" s="80">
        <v>0</v>
      </c>
      <c r="M30" s="80">
        <v>0</v>
      </c>
      <c r="N30" s="80">
        <f t="shared" si="9"/>
        <v>2093.5</v>
      </c>
      <c r="O30" s="80">
        <f t="shared" si="16"/>
        <v>32906.5</v>
      </c>
      <c r="P30" s="81">
        <f t="shared" si="17"/>
        <v>2481.5</v>
      </c>
      <c r="Q30" s="81">
        <f t="shared" si="18"/>
        <v>2485</v>
      </c>
      <c r="R30" s="81">
        <f t="shared" si="19"/>
        <v>385.00000000000006</v>
      </c>
      <c r="S30" s="81">
        <f t="shared" si="7"/>
        <v>5351.5</v>
      </c>
    </row>
    <row r="31" spans="2:19" s="71" customFormat="1" x14ac:dyDescent="0.35">
      <c r="B31" s="78">
        <f t="shared" si="8"/>
        <v>19</v>
      </c>
      <c r="C31" s="75" t="s">
        <v>101</v>
      </c>
      <c r="D31" s="84" t="s">
        <v>102</v>
      </c>
      <c r="E31" s="84" t="s">
        <v>103</v>
      </c>
      <c r="F31" s="75" t="s">
        <v>64</v>
      </c>
      <c r="G31" s="67" t="s">
        <v>104</v>
      </c>
      <c r="H31" s="68">
        <v>35000</v>
      </c>
      <c r="I31" s="80">
        <v>25</v>
      </c>
      <c r="J31" s="80">
        <f t="shared" si="14"/>
        <v>1064</v>
      </c>
      <c r="K31" s="80">
        <f t="shared" si="15"/>
        <v>1004.5</v>
      </c>
      <c r="L31" s="80">
        <v>0</v>
      </c>
      <c r="M31" s="80">
        <v>0</v>
      </c>
      <c r="N31" s="80">
        <f t="shared" si="9"/>
        <v>2093.5</v>
      </c>
      <c r="O31" s="80">
        <f t="shared" si="16"/>
        <v>32906.5</v>
      </c>
      <c r="P31" s="81">
        <f t="shared" si="17"/>
        <v>2481.5</v>
      </c>
      <c r="Q31" s="81">
        <f t="shared" si="18"/>
        <v>2485</v>
      </c>
      <c r="R31" s="81">
        <f t="shared" si="19"/>
        <v>385.00000000000006</v>
      </c>
      <c r="S31" s="81">
        <f t="shared" si="7"/>
        <v>5351.5</v>
      </c>
    </row>
    <row r="32" spans="2:19" s="71" customFormat="1" x14ac:dyDescent="0.35">
      <c r="B32" s="78">
        <f t="shared" si="8"/>
        <v>20</v>
      </c>
      <c r="C32" s="78" t="s">
        <v>105</v>
      </c>
      <c r="D32" s="84" t="s">
        <v>106</v>
      </c>
      <c r="E32" s="84" t="s">
        <v>107</v>
      </c>
      <c r="F32" s="78" t="s">
        <v>24</v>
      </c>
      <c r="G32" s="67" t="s">
        <v>108</v>
      </c>
      <c r="H32" s="79">
        <v>35000</v>
      </c>
      <c r="I32" s="80">
        <v>25</v>
      </c>
      <c r="J32" s="80">
        <f t="shared" si="14"/>
        <v>1064</v>
      </c>
      <c r="K32" s="80">
        <f t="shared" si="15"/>
        <v>1004.5</v>
      </c>
      <c r="L32" s="80">
        <v>0</v>
      </c>
      <c r="M32" s="80">
        <v>0</v>
      </c>
      <c r="N32" s="80">
        <f t="shared" si="9"/>
        <v>2093.5</v>
      </c>
      <c r="O32" s="80">
        <f t="shared" si="16"/>
        <v>32906.5</v>
      </c>
      <c r="P32" s="81">
        <f t="shared" si="17"/>
        <v>2481.5</v>
      </c>
      <c r="Q32" s="81">
        <f t="shared" si="18"/>
        <v>2485</v>
      </c>
      <c r="R32" s="81">
        <f t="shared" si="19"/>
        <v>385.00000000000006</v>
      </c>
      <c r="S32" s="81">
        <f t="shared" si="7"/>
        <v>5351.5</v>
      </c>
    </row>
    <row r="33" spans="2:19" s="71" customFormat="1" x14ac:dyDescent="0.35">
      <c r="B33" s="78">
        <f t="shared" si="8"/>
        <v>21</v>
      </c>
      <c r="C33" s="75" t="s">
        <v>109</v>
      </c>
      <c r="D33" s="84" t="s">
        <v>110</v>
      </c>
      <c r="E33" s="87" t="s">
        <v>111</v>
      </c>
      <c r="F33" s="75" t="s">
        <v>112</v>
      </c>
      <c r="G33" s="67" t="s">
        <v>113</v>
      </c>
      <c r="H33" s="68">
        <v>85000</v>
      </c>
      <c r="I33" s="80">
        <v>25</v>
      </c>
      <c r="J33" s="80">
        <f t="shared" si="14"/>
        <v>2584</v>
      </c>
      <c r="K33" s="80">
        <f t="shared" si="15"/>
        <v>2439.5</v>
      </c>
      <c r="L33" s="80">
        <v>8577.06</v>
      </c>
      <c r="M33" s="80">
        <v>0</v>
      </c>
      <c r="N33" s="80">
        <f t="shared" si="9"/>
        <v>13625.56</v>
      </c>
      <c r="O33" s="80">
        <f t="shared" si="16"/>
        <v>71374.44</v>
      </c>
      <c r="P33" s="81">
        <f t="shared" si="17"/>
        <v>6026.5</v>
      </c>
      <c r="Q33" s="81">
        <f t="shared" si="18"/>
        <v>6034.9999999999991</v>
      </c>
      <c r="R33" s="79">
        <v>593.21</v>
      </c>
      <c r="S33" s="81">
        <f>+P33+Q33+R33</f>
        <v>12654.71</v>
      </c>
    </row>
    <row r="34" spans="2:19" s="71" customFormat="1" x14ac:dyDescent="0.35">
      <c r="B34" s="78">
        <f t="shared" si="8"/>
        <v>22</v>
      </c>
      <c r="C34" s="78" t="s">
        <v>114</v>
      </c>
      <c r="D34" s="76" t="s">
        <v>115</v>
      </c>
      <c r="E34" s="84" t="s">
        <v>116</v>
      </c>
      <c r="F34" s="78" t="s">
        <v>117</v>
      </c>
      <c r="G34" s="67" t="s">
        <v>118</v>
      </c>
      <c r="H34" s="79">
        <v>9000</v>
      </c>
      <c r="I34" s="80">
        <v>25</v>
      </c>
      <c r="J34" s="80">
        <f t="shared" si="14"/>
        <v>273.60000000000002</v>
      </c>
      <c r="K34" s="80">
        <f t="shared" si="15"/>
        <v>258.3</v>
      </c>
      <c r="L34" s="80">
        <v>0</v>
      </c>
      <c r="M34" s="80">
        <v>0</v>
      </c>
      <c r="N34" s="80">
        <f t="shared" si="9"/>
        <v>556.90000000000009</v>
      </c>
      <c r="O34" s="80">
        <f t="shared" si="16"/>
        <v>8443.1</v>
      </c>
      <c r="P34" s="81">
        <f t="shared" si="17"/>
        <v>638.1</v>
      </c>
      <c r="Q34" s="81">
        <f t="shared" si="18"/>
        <v>638.99999999999989</v>
      </c>
      <c r="R34" s="81">
        <f t="shared" ref="R34:R52" si="20">+H34*1.1%</f>
        <v>99.000000000000014</v>
      </c>
      <c r="S34" s="81">
        <f t="shared" ref="S34:S55" si="21">+P34+Q34+R34</f>
        <v>1376.1</v>
      </c>
    </row>
    <row r="35" spans="2:19" s="71" customFormat="1" x14ac:dyDescent="0.35">
      <c r="B35" s="78">
        <f t="shared" si="8"/>
        <v>23</v>
      </c>
      <c r="C35" s="78" t="s">
        <v>119</v>
      </c>
      <c r="D35" s="76" t="s">
        <v>120</v>
      </c>
      <c r="E35" s="84" t="s">
        <v>121</v>
      </c>
      <c r="F35" s="78" t="s">
        <v>117</v>
      </c>
      <c r="G35" s="67" t="s">
        <v>122</v>
      </c>
      <c r="H35" s="79">
        <v>9000</v>
      </c>
      <c r="I35" s="80">
        <v>25</v>
      </c>
      <c r="J35" s="80">
        <f t="shared" si="14"/>
        <v>273.60000000000002</v>
      </c>
      <c r="K35" s="80">
        <f t="shared" si="15"/>
        <v>258.3</v>
      </c>
      <c r="L35" s="80">
        <v>0</v>
      </c>
      <c r="M35" s="80">
        <v>0</v>
      </c>
      <c r="N35" s="80">
        <f t="shared" si="9"/>
        <v>556.90000000000009</v>
      </c>
      <c r="O35" s="80">
        <f t="shared" si="16"/>
        <v>8443.1</v>
      </c>
      <c r="P35" s="81">
        <f t="shared" si="17"/>
        <v>638.1</v>
      </c>
      <c r="Q35" s="81">
        <f t="shared" si="18"/>
        <v>638.99999999999989</v>
      </c>
      <c r="R35" s="81">
        <f t="shared" si="20"/>
        <v>99.000000000000014</v>
      </c>
      <c r="S35" s="81">
        <f t="shared" si="21"/>
        <v>1376.1</v>
      </c>
    </row>
    <row r="36" spans="2:19" s="71" customFormat="1" x14ac:dyDescent="0.35">
      <c r="B36" s="78">
        <f t="shared" si="8"/>
        <v>24</v>
      </c>
      <c r="C36" s="78" t="s">
        <v>123</v>
      </c>
      <c r="D36" s="76" t="s">
        <v>124</v>
      </c>
      <c r="E36" s="84" t="s">
        <v>125</v>
      </c>
      <c r="F36" s="78" t="s">
        <v>117</v>
      </c>
      <c r="G36" s="67" t="s">
        <v>126</v>
      </c>
      <c r="H36" s="79">
        <v>9000</v>
      </c>
      <c r="I36" s="80">
        <v>25</v>
      </c>
      <c r="J36" s="80">
        <f t="shared" si="14"/>
        <v>273.60000000000002</v>
      </c>
      <c r="K36" s="80">
        <f t="shared" si="15"/>
        <v>258.3</v>
      </c>
      <c r="L36" s="80">
        <v>0</v>
      </c>
      <c r="M36" s="80">
        <v>0</v>
      </c>
      <c r="N36" s="80">
        <f t="shared" si="9"/>
        <v>556.90000000000009</v>
      </c>
      <c r="O36" s="80">
        <f t="shared" si="16"/>
        <v>8443.1</v>
      </c>
      <c r="P36" s="81">
        <f t="shared" si="17"/>
        <v>638.1</v>
      </c>
      <c r="Q36" s="81">
        <f t="shared" si="18"/>
        <v>638.99999999999989</v>
      </c>
      <c r="R36" s="81">
        <f t="shared" si="20"/>
        <v>99.000000000000014</v>
      </c>
      <c r="S36" s="81">
        <f t="shared" si="21"/>
        <v>1376.1</v>
      </c>
    </row>
    <row r="37" spans="2:19" s="71" customFormat="1" x14ac:dyDescent="0.35">
      <c r="B37" s="78">
        <f t="shared" si="8"/>
        <v>25</v>
      </c>
      <c r="C37" s="78" t="s">
        <v>127</v>
      </c>
      <c r="D37" s="76" t="s">
        <v>128</v>
      </c>
      <c r="E37" s="84" t="s">
        <v>129</v>
      </c>
      <c r="F37" s="78" t="s">
        <v>117</v>
      </c>
      <c r="G37" s="67" t="s">
        <v>130</v>
      </c>
      <c r="H37" s="79">
        <v>9000</v>
      </c>
      <c r="I37" s="80">
        <v>25</v>
      </c>
      <c r="J37" s="80">
        <f t="shared" si="14"/>
        <v>273.60000000000002</v>
      </c>
      <c r="K37" s="80">
        <f t="shared" si="15"/>
        <v>258.3</v>
      </c>
      <c r="L37" s="80">
        <v>0</v>
      </c>
      <c r="M37" s="80">
        <v>0</v>
      </c>
      <c r="N37" s="80">
        <f t="shared" si="9"/>
        <v>556.90000000000009</v>
      </c>
      <c r="O37" s="80">
        <f t="shared" si="16"/>
        <v>8443.1</v>
      </c>
      <c r="P37" s="81">
        <f t="shared" si="17"/>
        <v>638.1</v>
      </c>
      <c r="Q37" s="81">
        <f t="shared" si="18"/>
        <v>638.99999999999989</v>
      </c>
      <c r="R37" s="81">
        <f t="shared" si="20"/>
        <v>99.000000000000014</v>
      </c>
      <c r="S37" s="81">
        <f t="shared" si="21"/>
        <v>1376.1</v>
      </c>
    </row>
    <row r="38" spans="2:19" s="71" customFormat="1" x14ac:dyDescent="0.35">
      <c r="B38" s="78">
        <f t="shared" si="8"/>
        <v>26</v>
      </c>
      <c r="C38" s="78" t="s">
        <v>131</v>
      </c>
      <c r="D38" s="76" t="s">
        <v>132</v>
      </c>
      <c r="E38" s="84" t="s">
        <v>133</v>
      </c>
      <c r="F38" s="78" t="s">
        <v>117</v>
      </c>
      <c r="G38" s="67" t="s">
        <v>134</v>
      </c>
      <c r="H38" s="79">
        <v>9000</v>
      </c>
      <c r="I38" s="80">
        <v>25</v>
      </c>
      <c r="J38" s="80">
        <f t="shared" si="14"/>
        <v>273.60000000000002</v>
      </c>
      <c r="K38" s="80">
        <f t="shared" si="15"/>
        <v>258.3</v>
      </c>
      <c r="L38" s="80">
        <v>0</v>
      </c>
      <c r="M38" s="80">
        <v>0</v>
      </c>
      <c r="N38" s="80">
        <f t="shared" si="9"/>
        <v>556.90000000000009</v>
      </c>
      <c r="O38" s="80">
        <f t="shared" si="16"/>
        <v>8443.1</v>
      </c>
      <c r="P38" s="81">
        <f t="shared" si="17"/>
        <v>638.1</v>
      </c>
      <c r="Q38" s="81">
        <f t="shared" si="18"/>
        <v>638.99999999999989</v>
      </c>
      <c r="R38" s="81">
        <f t="shared" si="20"/>
        <v>99.000000000000014</v>
      </c>
      <c r="S38" s="81">
        <f t="shared" si="21"/>
        <v>1376.1</v>
      </c>
    </row>
    <row r="39" spans="2:19" s="71" customFormat="1" x14ac:dyDescent="0.35">
      <c r="B39" s="78">
        <f t="shared" si="8"/>
        <v>27</v>
      </c>
      <c r="C39" s="78" t="s">
        <v>135</v>
      </c>
      <c r="D39" s="76" t="s">
        <v>136</v>
      </c>
      <c r="E39" s="84" t="s">
        <v>137</v>
      </c>
      <c r="F39" s="78" t="s">
        <v>117</v>
      </c>
      <c r="G39" s="67" t="s">
        <v>138</v>
      </c>
      <c r="H39" s="79">
        <v>9000</v>
      </c>
      <c r="I39" s="80">
        <v>25</v>
      </c>
      <c r="J39" s="80">
        <f t="shared" si="14"/>
        <v>273.60000000000002</v>
      </c>
      <c r="K39" s="80">
        <f t="shared" si="15"/>
        <v>258.3</v>
      </c>
      <c r="L39" s="80">
        <v>0</v>
      </c>
      <c r="M39" s="80">
        <v>0</v>
      </c>
      <c r="N39" s="80">
        <f t="shared" si="9"/>
        <v>556.90000000000009</v>
      </c>
      <c r="O39" s="80">
        <f t="shared" si="16"/>
        <v>8443.1</v>
      </c>
      <c r="P39" s="81">
        <f t="shared" si="17"/>
        <v>638.1</v>
      </c>
      <c r="Q39" s="81">
        <f t="shared" si="18"/>
        <v>638.99999999999989</v>
      </c>
      <c r="R39" s="81">
        <f t="shared" si="20"/>
        <v>99.000000000000014</v>
      </c>
      <c r="S39" s="81">
        <f t="shared" si="21"/>
        <v>1376.1</v>
      </c>
    </row>
    <row r="40" spans="2:19" s="71" customFormat="1" x14ac:dyDescent="0.35">
      <c r="B40" s="78">
        <f t="shared" si="8"/>
        <v>28</v>
      </c>
      <c r="C40" s="78" t="s">
        <v>139</v>
      </c>
      <c r="D40" s="76" t="s">
        <v>140</v>
      </c>
      <c r="E40" s="84" t="s">
        <v>141</v>
      </c>
      <c r="F40" s="78" t="s">
        <v>117</v>
      </c>
      <c r="G40" s="67" t="s">
        <v>142</v>
      </c>
      <c r="H40" s="79">
        <v>9000</v>
      </c>
      <c r="I40" s="80">
        <v>25</v>
      </c>
      <c r="J40" s="80">
        <f t="shared" si="14"/>
        <v>273.60000000000002</v>
      </c>
      <c r="K40" s="80">
        <f t="shared" si="15"/>
        <v>258.3</v>
      </c>
      <c r="L40" s="80">
        <v>0</v>
      </c>
      <c r="M40" s="80">
        <v>0</v>
      </c>
      <c r="N40" s="80">
        <f t="shared" si="9"/>
        <v>556.90000000000009</v>
      </c>
      <c r="O40" s="80">
        <f t="shared" si="16"/>
        <v>8443.1</v>
      </c>
      <c r="P40" s="81">
        <f t="shared" si="17"/>
        <v>638.1</v>
      </c>
      <c r="Q40" s="81">
        <f t="shared" si="18"/>
        <v>638.99999999999989</v>
      </c>
      <c r="R40" s="81">
        <f t="shared" si="20"/>
        <v>99.000000000000014</v>
      </c>
      <c r="S40" s="81">
        <f t="shared" si="21"/>
        <v>1376.1</v>
      </c>
    </row>
    <row r="41" spans="2:19" s="71" customFormat="1" x14ac:dyDescent="0.35">
      <c r="B41" s="78">
        <f t="shared" si="8"/>
        <v>29</v>
      </c>
      <c r="C41" s="88" t="s">
        <v>143</v>
      </c>
      <c r="D41" s="89" t="s">
        <v>144</v>
      </c>
      <c r="E41" s="66" t="s">
        <v>145</v>
      </c>
      <c r="F41" s="88" t="s">
        <v>146</v>
      </c>
      <c r="G41" s="67" t="s">
        <v>259</v>
      </c>
      <c r="H41" s="90">
        <v>20000</v>
      </c>
      <c r="I41" s="69">
        <v>25</v>
      </c>
      <c r="J41" s="69">
        <f>+H41*3.04%</f>
        <v>608</v>
      </c>
      <c r="K41" s="69">
        <f>+H41*2.87%</f>
        <v>574</v>
      </c>
      <c r="L41" s="69">
        <v>0</v>
      </c>
      <c r="M41" s="80">
        <v>0</v>
      </c>
      <c r="N41" s="69">
        <f t="shared" ref="N41:N52" si="22">+I41+J41+K41+L41</f>
        <v>1207</v>
      </c>
      <c r="O41" s="69">
        <f t="shared" si="16"/>
        <v>18793</v>
      </c>
      <c r="P41" s="70">
        <f t="shared" si="17"/>
        <v>1418</v>
      </c>
      <c r="Q41" s="70">
        <f t="shared" si="18"/>
        <v>1419.9999999999998</v>
      </c>
      <c r="R41" s="70">
        <f t="shared" si="20"/>
        <v>220.00000000000003</v>
      </c>
      <c r="S41" s="81">
        <f t="shared" si="21"/>
        <v>3058</v>
      </c>
    </row>
    <row r="42" spans="2:19" s="71" customFormat="1" x14ac:dyDescent="0.35">
      <c r="B42" s="78">
        <f t="shared" si="8"/>
        <v>30</v>
      </c>
      <c r="C42" s="88" t="s">
        <v>148</v>
      </c>
      <c r="D42" s="89" t="s">
        <v>149</v>
      </c>
      <c r="E42" s="66" t="s">
        <v>150</v>
      </c>
      <c r="F42" s="88" t="s">
        <v>146</v>
      </c>
      <c r="G42" s="67" t="s">
        <v>260</v>
      </c>
      <c r="H42" s="90">
        <v>20000</v>
      </c>
      <c r="I42" s="69">
        <v>25</v>
      </c>
      <c r="J42" s="69">
        <f t="shared" ref="J42:J52" si="23">+H42*3.04%</f>
        <v>608</v>
      </c>
      <c r="K42" s="69">
        <f t="shared" ref="K42:K52" si="24">+H42*2.87%</f>
        <v>574</v>
      </c>
      <c r="L42" s="69">
        <v>0</v>
      </c>
      <c r="M42" s="80">
        <v>0</v>
      </c>
      <c r="N42" s="69">
        <f t="shared" si="22"/>
        <v>1207</v>
      </c>
      <c r="O42" s="69">
        <f t="shared" si="16"/>
        <v>18793</v>
      </c>
      <c r="P42" s="70">
        <f t="shared" si="17"/>
        <v>1418</v>
      </c>
      <c r="Q42" s="70">
        <f t="shared" si="18"/>
        <v>1419.9999999999998</v>
      </c>
      <c r="R42" s="70">
        <f t="shared" si="20"/>
        <v>220.00000000000003</v>
      </c>
      <c r="S42" s="81">
        <f t="shared" si="21"/>
        <v>3058</v>
      </c>
    </row>
    <row r="43" spans="2:19" s="71" customFormat="1" x14ac:dyDescent="0.35">
      <c r="B43" s="78">
        <f t="shared" si="8"/>
        <v>31</v>
      </c>
      <c r="C43" s="88" t="s">
        <v>152</v>
      </c>
      <c r="D43" s="89" t="s">
        <v>153</v>
      </c>
      <c r="E43" s="66" t="s">
        <v>154</v>
      </c>
      <c r="F43" s="88" t="s">
        <v>146</v>
      </c>
      <c r="G43" s="67" t="s">
        <v>261</v>
      </c>
      <c r="H43" s="90">
        <v>20000</v>
      </c>
      <c r="I43" s="69">
        <v>25</v>
      </c>
      <c r="J43" s="69">
        <f t="shared" si="23"/>
        <v>608</v>
      </c>
      <c r="K43" s="69">
        <f t="shared" si="24"/>
        <v>574</v>
      </c>
      <c r="L43" s="69">
        <v>0</v>
      </c>
      <c r="M43" s="80">
        <v>0</v>
      </c>
      <c r="N43" s="69">
        <f t="shared" si="22"/>
        <v>1207</v>
      </c>
      <c r="O43" s="69">
        <f t="shared" si="16"/>
        <v>18793</v>
      </c>
      <c r="P43" s="70">
        <f t="shared" si="17"/>
        <v>1418</v>
      </c>
      <c r="Q43" s="70">
        <f t="shared" si="18"/>
        <v>1419.9999999999998</v>
      </c>
      <c r="R43" s="70">
        <f t="shared" si="20"/>
        <v>220.00000000000003</v>
      </c>
      <c r="S43" s="81">
        <f t="shared" si="21"/>
        <v>3058</v>
      </c>
    </row>
    <row r="44" spans="2:19" s="71" customFormat="1" x14ac:dyDescent="0.35">
      <c r="B44" s="78">
        <f t="shared" si="8"/>
        <v>32</v>
      </c>
      <c r="C44" s="65" t="s">
        <v>156</v>
      </c>
      <c r="D44" s="89" t="s">
        <v>157</v>
      </c>
      <c r="E44" s="66" t="s">
        <v>158</v>
      </c>
      <c r="F44" s="88" t="s">
        <v>146</v>
      </c>
      <c r="G44" s="67" t="s">
        <v>262</v>
      </c>
      <c r="H44" s="90">
        <v>20000</v>
      </c>
      <c r="I44" s="69">
        <v>25</v>
      </c>
      <c r="J44" s="69">
        <f t="shared" si="23"/>
        <v>608</v>
      </c>
      <c r="K44" s="69">
        <f t="shared" si="24"/>
        <v>574</v>
      </c>
      <c r="L44" s="69">
        <v>0</v>
      </c>
      <c r="M44" s="80">
        <v>0</v>
      </c>
      <c r="N44" s="69">
        <f t="shared" si="22"/>
        <v>1207</v>
      </c>
      <c r="O44" s="69">
        <f t="shared" si="16"/>
        <v>18793</v>
      </c>
      <c r="P44" s="70">
        <f t="shared" si="17"/>
        <v>1418</v>
      </c>
      <c r="Q44" s="70">
        <f t="shared" si="18"/>
        <v>1419.9999999999998</v>
      </c>
      <c r="R44" s="70">
        <f t="shared" si="20"/>
        <v>220.00000000000003</v>
      </c>
      <c r="S44" s="81">
        <f t="shared" si="21"/>
        <v>3058</v>
      </c>
    </row>
    <row r="45" spans="2:19" s="71" customFormat="1" x14ac:dyDescent="0.35">
      <c r="B45" s="78">
        <f t="shared" si="8"/>
        <v>33</v>
      </c>
      <c r="C45" s="88" t="s">
        <v>160</v>
      </c>
      <c r="D45" s="89" t="s">
        <v>161</v>
      </c>
      <c r="E45" s="76" t="s">
        <v>162</v>
      </c>
      <c r="F45" s="65" t="s">
        <v>163</v>
      </c>
      <c r="G45" s="67" t="s">
        <v>263</v>
      </c>
      <c r="H45" s="90">
        <v>20000</v>
      </c>
      <c r="I45" s="69">
        <v>25</v>
      </c>
      <c r="J45" s="69">
        <f t="shared" si="23"/>
        <v>608</v>
      </c>
      <c r="K45" s="69">
        <f t="shared" si="24"/>
        <v>574</v>
      </c>
      <c r="L45" s="69">
        <v>0</v>
      </c>
      <c r="M45" s="80">
        <v>0</v>
      </c>
      <c r="N45" s="69">
        <f t="shared" si="22"/>
        <v>1207</v>
      </c>
      <c r="O45" s="69">
        <f t="shared" si="16"/>
        <v>18793</v>
      </c>
      <c r="P45" s="70">
        <f t="shared" si="17"/>
        <v>1418</v>
      </c>
      <c r="Q45" s="70">
        <f t="shared" si="18"/>
        <v>1419.9999999999998</v>
      </c>
      <c r="R45" s="70">
        <f t="shared" si="20"/>
        <v>220.00000000000003</v>
      </c>
      <c r="S45" s="81">
        <f t="shared" si="21"/>
        <v>3058</v>
      </c>
    </row>
    <row r="46" spans="2:19" s="71" customFormat="1" x14ac:dyDescent="0.35">
      <c r="B46" s="78">
        <f t="shared" si="8"/>
        <v>34</v>
      </c>
      <c r="C46" s="88" t="s">
        <v>165</v>
      </c>
      <c r="D46" s="89" t="s">
        <v>166</v>
      </c>
      <c r="E46" s="66" t="s">
        <v>167</v>
      </c>
      <c r="F46" s="88" t="s">
        <v>168</v>
      </c>
      <c r="G46" s="91" t="s">
        <v>264</v>
      </c>
      <c r="H46" s="90">
        <v>35000</v>
      </c>
      <c r="I46" s="69">
        <v>25</v>
      </c>
      <c r="J46" s="69">
        <f t="shared" si="23"/>
        <v>1064</v>
      </c>
      <c r="K46" s="69">
        <f t="shared" si="24"/>
        <v>1004.5</v>
      </c>
      <c r="L46" s="69">
        <v>0</v>
      </c>
      <c r="M46" s="80">
        <v>0</v>
      </c>
      <c r="N46" s="69">
        <f t="shared" si="22"/>
        <v>2093.5</v>
      </c>
      <c r="O46" s="69">
        <f t="shared" si="16"/>
        <v>32906.5</v>
      </c>
      <c r="P46" s="70">
        <f t="shared" si="17"/>
        <v>2481.5</v>
      </c>
      <c r="Q46" s="70">
        <f t="shared" si="18"/>
        <v>2485</v>
      </c>
      <c r="R46" s="70">
        <f t="shared" si="20"/>
        <v>385.00000000000006</v>
      </c>
      <c r="S46" s="81">
        <f t="shared" si="21"/>
        <v>5351.5</v>
      </c>
    </row>
    <row r="47" spans="2:19" s="71" customFormat="1" x14ac:dyDescent="0.35">
      <c r="B47" s="78">
        <f t="shared" si="8"/>
        <v>35</v>
      </c>
      <c r="C47" s="88" t="s">
        <v>170</v>
      </c>
      <c r="D47" s="89" t="s">
        <v>171</v>
      </c>
      <c r="E47" s="66" t="s">
        <v>172</v>
      </c>
      <c r="F47" s="88" t="s">
        <v>168</v>
      </c>
      <c r="G47" s="91" t="s">
        <v>265</v>
      </c>
      <c r="H47" s="90">
        <v>35000</v>
      </c>
      <c r="I47" s="69">
        <v>25</v>
      </c>
      <c r="J47" s="69">
        <f t="shared" si="23"/>
        <v>1064</v>
      </c>
      <c r="K47" s="69">
        <f t="shared" si="24"/>
        <v>1004.5</v>
      </c>
      <c r="L47" s="69">
        <v>0</v>
      </c>
      <c r="M47" s="80">
        <v>0</v>
      </c>
      <c r="N47" s="69">
        <f t="shared" si="22"/>
        <v>2093.5</v>
      </c>
      <c r="O47" s="69">
        <f t="shared" si="16"/>
        <v>32906.5</v>
      </c>
      <c r="P47" s="70">
        <f t="shared" si="17"/>
        <v>2481.5</v>
      </c>
      <c r="Q47" s="70">
        <f t="shared" si="18"/>
        <v>2485</v>
      </c>
      <c r="R47" s="70">
        <f t="shared" si="20"/>
        <v>385.00000000000006</v>
      </c>
      <c r="S47" s="81">
        <f t="shared" si="21"/>
        <v>5351.5</v>
      </c>
    </row>
    <row r="48" spans="2:19" s="71" customFormat="1" x14ac:dyDescent="0.35">
      <c r="B48" s="78">
        <f t="shared" si="8"/>
        <v>36</v>
      </c>
      <c r="C48" s="88" t="s">
        <v>174</v>
      </c>
      <c r="D48" s="89" t="s">
        <v>175</v>
      </c>
      <c r="E48" s="66" t="s">
        <v>176</v>
      </c>
      <c r="F48" s="88" t="s">
        <v>168</v>
      </c>
      <c r="G48" s="91" t="s">
        <v>266</v>
      </c>
      <c r="H48" s="90">
        <v>35000</v>
      </c>
      <c r="I48" s="69">
        <v>25</v>
      </c>
      <c r="J48" s="69">
        <f t="shared" si="23"/>
        <v>1064</v>
      </c>
      <c r="K48" s="69">
        <f t="shared" si="24"/>
        <v>1004.5</v>
      </c>
      <c r="L48" s="69">
        <v>0</v>
      </c>
      <c r="M48" s="80">
        <v>0</v>
      </c>
      <c r="N48" s="69">
        <f t="shared" si="22"/>
        <v>2093.5</v>
      </c>
      <c r="O48" s="69">
        <f t="shared" si="16"/>
        <v>32906.5</v>
      </c>
      <c r="P48" s="70">
        <f t="shared" si="17"/>
        <v>2481.5</v>
      </c>
      <c r="Q48" s="70">
        <f t="shared" si="18"/>
        <v>2485</v>
      </c>
      <c r="R48" s="70">
        <f t="shared" si="20"/>
        <v>385.00000000000006</v>
      </c>
      <c r="S48" s="81">
        <f t="shared" si="21"/>
        <v>5351.5</v>
      </c>
    </row>
    <row r="49" spans="2:19" s="71" customFormat="1" x14ac:dyDescent="0.35">
      <c r="B49" s="78">
        <f t="shared" si="8"/>
        <v>37</v>
      </c>
      <c r="C49" s="88" t="s">
        <v>178</v>
      </c>
      <c r="D49" s="89" t="s">
        <v>179</v>
      </c>
      <c r="E49" s="66" t="s">
        <v>180</v>
      </c>
      <c r="F49" s="88" t="s">
        <v>168</v>
      </c>
      <c r="G49" s="91" t="s">
        <v>267</v>
      </c>
      <c r="H49" s="90">
        <v>35000</v>
      </c>
      <c r="I49" s="69">
        <v>25</v>
      </c>
      <c r="J49" s="69">
        <f t="shared" si="23"/>
        <v>1064</v>
      </c>
      <c r="K49" s="69">
        <f t="shared" si="24"/>
        <v>1004.5</v>
      </c>
      <c r="L49" s="69">
        <v>0</v>
      </c>
      <c r="M49" s="80">
        <v>0</v>
      </c>
      <c r="N49" s="69">
        <f t="shared" si="22"/>
        <v>2093.5</v>
      </c>
      <c r="O49" s="69">
        <f t="shared" si="16"/>
        <v>32906.5</v>
      </c>
      <c r="P49" s="70">
        <f t="shared" si="17"/>
        <v>2481.5</v>
      </c>
      <c r="Q49" s="70">
        <f t="shared" si="18"/>
        <v>2485</v>
      </c>
      <c r="R49" s="70">
        <f t="shared" si="20"/>
        <v>385.00000000000006</v>
      </c>
      <c r="S49" s="81">
        <f t="shared" si="21"/>
        <v>5351.5</v>
      </c>
    </row>
    <row r="50" spans="2:19" s="71" customFormat="1" x14ac:dyDescent="0.35">
      <c r="B50" s="78">
        <f t="shared" si="8"/>
        <v>38</v>
      </c>
      <c r="C50" s="88" t="s">
        <v>182</v>
      </c>
      <c r="D50" s="89" t="s">
        <v>183</v>
      </c>
      <c r="E50" s="66" t="s">
        <v>184</v>
      </c>
      <c r="F50" s="88" t="s">
        <v>168</v>
      </c>
      <c r="G50" s="91" t="s">
        <v>268</v>
      </c>
      <c r="H50" s="90">
        <v>35000</v>
      </c>
      <c r="I50" s="69">
        <v>25</v>
      </c>
      <c r="J50" s="69">
        <f t="shared" si="23"/>
        <v>1064</v>
      </c>
      <c r="K50" s="69">
        <f t="shared" si="24"/>
        <v>1004.5</v>
      </c>
      <c r="L50" s="69">
        <v>0</v>
      </c>
      <c r="M50" s="80">
        <v>0</v>
      </c>
      <c r="N50" s="69">
        <f t="shared" si="22"/>
        <v>2093.5</v>
      </c>
      <c r="O50" s="69">
        <f t="shared" si="16"/>
        <v>32906.5</v>
      </c>
      <c r="P50" s="70">
        <f t="shared" si="17"/>
        <v>2481.5</v>
      </c>
      <c r="Q50" s="70">
        <f t="shared" si="18"/>
        <v>2485</v>
      </c>
      <c r="R50" s="70">
        <f t="shared" si="20"/>
        <v>385.00000000000006</v>
      </c>
      <c r="S50" s="81">
        <f t="shared" si="21"/>
        <v>5351.5</v>
      </c>
    </row>
    <row r="51" spans="2:19" s="71" customFormat="1" x14ac:dyDescent="0.35">
      <c r="B51" s="78">
        <f t="shared" si="8"/>
        <v>39</v>
      </c>
      <c r="C51" s="65" t="s">
        <v>186</v>
      </c>
      <c r="D51" s="66" t="s">
        <v>187</v>
      </c>
      <c r="E51" s="92" t="s">
        <v>188</v>
      </c>
      <c r="F51" s="88" t="s">
        <v>189</v>
      </c>
      <c r="G51" s="91" t="s">
        <v>270</v>
      </c>
      <c r="H51" s="90">
        <v>20000</v>
      </c>
      <c r="I51" s="69">
        <v>25</v>
      </c>
      <c r="J51" s="69">
        <f t="shared" si="23"/>
        <v>608</v>
      </c>
      <c r="K51" s="69">
        <f t="shared" si="24"/>
        <v>574</v>
      </c>
      <c r="L51" s="69">
        <v>0</v>
      </c>
      <c r="M51" s="80">
        <v>0</v>
      </c>
      <c r="N51" s="69">
        <f t="shared" si="22"/>
        <v>1207</v>
      </c>
      <c r="O51" s="69">
        <f t="shared" si="16"/>
        <v>18793</v>
      </c>
      <c r="P51" s="70">
        <f t="shared" si="17"/>
        <v>1418</v>
      </c>
      <c r="Q51" s="70">
        <f t="shared" si="18"/>
        <v>1419.9999999999998</v>
      </c>
      <c r="R51" s="70">
        <f t="shared" si="20"/>
        <v>220.00000000000003</v>
      </c>
      <c r="S51" s="81">
        <f t="shared" si="21"/>
        <v>3058</v>
      </c>
    </row>
    <row r="52" spans="2:19" s="71" customFormat="1" x14ac:dyDescent="0.35">
      <c r="B52" s="78">
        <f t="shared" si="8"/>
        <v>40</v>
      </c>
      <c r="C52" s="65" t="s">
        <v>191</v>
      </c>
      <c r="D52" s="66" t="s">
        <v>192</v>
      </c>
      <c r="E52" s="92" t="s">
        <v>193</v>
      </c>
      <c r="F52" s="88" t="s">
        <v>194</v>
      </c>
      <c r="G52" s="91" t="s">
        <v>271</v>
      </c>
      <c r="H52" s="90">
        <v>20000</v>
      </c>
      <c r="I52" s="69">
        <v>25</v>
      </c>
      <c r="J52" s="69">
        <f t="shared" si="23"/>
        <v>608</v>
      </c>
      <c r="K52" s="69">
        <f t="shared" si="24"/>
        <v>574</v>
      </c>
      <c r="L52" s="69">
        <v>0</v>
      </c>
      <c r="M52" s="80">
        <v>0</v>
      </c>
      <c r="N52" s="69">
        <f t="shared" si="22"/>
        <v>1207</v>
      </c>
      <c r="O52" s="69">
        <f t="shared" si="16"/>
        <v>18793</v>
      </c>
      <c r="P52" s="70">
        <f t="shared" si="17"/>
        <v>1418</v>
      </c>
      <c r="Q52" s="70">
        <f t="shared" si="18"/>
        <v>1419.9999999999998</v>
      </c>
      <c r="R52" s="70">
        <f t="shared" si="20"/>
        <v>220.00000000000003</v>
      </c>
      <c r="S52" s="81">
        <f t="shared" si="21"/>
        <v>3058</v>
      </c>
    </row>
    <row r="53" spans="2:19" s="71" customFormat="1" ht="46.5" x14ac:dyDescent="0.35">
      <c r="B53" s="75">
        <f t="shared" si="8"/>
        <v>41</v>
      </c>
      <c r="C53" s="75" t="s">
        <v>196</v>
      </c>
      <c r="D53" s="84" t="s">
        <v>197</v>
      </c>
      <c r="E53" s="93" t="s">
        <v>198</v>
      </c>
      <c r="F53" s="86" t="s">
        <v>199</v>
      </c>
      <c r="G53" s="67" t="s">
        <v>278</v>
      </c>
      <c r="H53" s="68">
        <v>20000</v>
      </c>
      <c r="I53" s="69">
        <v>25</v>
      </c>
      <c r="J53" s="69">
        <f t="shared" ref="J53" si="25">H53*3.04%</f>
        <v>608</v>
      </c>
      <c r="K53" s="69">
        <f t="shared" ref="K53:K55" si="26">H53*2.87%</f>
        <v>574</v>
      </c>
      <c r="L53" s="69">
        <v>0</v>
      </c>
      <c r="M53" s="69">
        <v>0</v>
      </c>
      <c r="N53" s="69">
        <f>+I53+J53+K53+L53+M53</f>
        <v>1207</v>
      </c>
      <c r="O53" s="69">
        <f>H53-N53</f>
        <v>18793</v>
      </c>
      <c r="P53" s="70">
        <f>H53*7.09%</f>
        <v>1418</v>
      </c>
      <c r="Q53" s="70">
        <f>H53*7.1%</f>
        <v>1419.9999999999998</v>
      </c>
      <c r="R53" s="70">
        <f>H53*1.1%</f>
        <v>220.00000000000003</v>
      </c>
      <c r="S53" s="70">
        <f t="shared" si="21"/>
        <v>3058</v>
      </c>
    </row>
    <row r="54" spans="2:19" s="71" customFormat="1" x14ac:dyDescent="0.35">
      <c r="B54" s="75">
        <f t="shared" si="8"/>
        <v>42</v>
      </c>
      <c r="C54" s="75" t="s">
        <v>201</v>
      </c>
      <c r="D54" s="84" t="s">
        <v>202</v>
      </c>
      <c r="E54" s="94" t="s">
        <v>203</v>
      </c>
      <c r="F54" s="75" t="s">
        <v>204</v>
      </c>
      <c r="G54" s="67" t="s">
        <v>205</v>
      </c>
      <c r="H54" s="68">
        <v>45000</v>
      </c>
      <c r="I54" s="69">
        <v>25</v>
      </c>
      <c r="J54" s="69">
        <f>H54*3.04%</f>
        <v>1368</v>
      </c>
      <c r="K54" s="69">
        <f t="shared" si="26"/>
        <v>1291.5</v>
      </c>
      <c r="L54" s="68">
        <v>1148.33</v>
      </c>
      <c r="M54" s="69">
        <v>0</v>
      </c>
      <c r="N54" s="69">
        <f>+I54+J54+K54+L54+M54</f>
        <v>3832.83</v>
      </c>
      <c r="O54" s="69">
        <f>H54-N54</f>
        <v>41167.17</v>
      </c>
      <c r="P54" s="70">
        <f>H54*7.09%</f>
        <v>3190.5</v>
      </c>
      <c r="Q54" s="70">
        <f>H54*7.1%</f>
        <v>3194.9999999999995</v>
      </c>
      <c r="R54" s="70">
        <f>H54*1.1%</f>
        <v>495.00000000000006</v>
      </c>
      <c r="S54" s="70">
        <f t="shared" si="21"/>
        <v>6880.5</v>
      </c>
    </row>
    <row r="55" spans="2:19" s="71" customFormat="1" x14ac:dyDescent="0.35">
      <c r="B55" s="75">
        <f t="shared" si="8"/>
        <v>43</v>
      </c>
      <c r="C55" s="75" t="s">
        <v>206</v>
      </c>
      <c r="D55" s="84" t="s">
        <v>207</v>
      </c>
      <c r="E55" s="95" t="s">
        <v>208</v>
      </c>
      <c r="F55" s="75" t="s">
        <v>209</v>
      </c>
      <c r="G55" s="67" t="s">
        <v>210</v>
      </c>
      <c r="H55" s="68">
        <v>30000</v>
      </c>
      <c r="I55" s="69">
        <v>25</v>
      </c>
      <c r="J55" s="69">
        <f>H55*3.04%</f>
        <v>912</v>
      </c>
      <c r="K55" s="69">
        <f t="shared" si="26"/>
        <v>861</v>
      </c>
      <c r="L55" s="69">
        <v>0</v>
      </c>
      <c r="M55" s="69">
        <v>0</v>
      </c>
      <c r="N55" s="69">
        <f>+I55+J55+K55+L55+M55</f>
        <v>1798</v>
      </c>
      <c r="O55" s="69">
        <f>H55-N55</f>
        <v>28202</v>
      </c>
      <c r="P55" s="70">
        <f>H55*7.09%</f>
        <v>2127</v>
      </c>
      <c r="Q55" s="70">
        <f>H55*7.1%</f>
        <v>2130</v>
      </c>
      <c r="R55" s="70">
        <f>H55*1.1%</f>
        <v>330.00000000000006</v>
      </c>
      <c r="S55" s="70">
        <f t="shared" si="21"/>
        <v>4587</v>
      </c>
    </row>
    <row r="56" spans="2:19" s="71" customFormat="1" x14ac:dyDescent="0.35">
      <c r="B56" s="75">
        <f t="shared" si="8"/>
        <v>44</v>
      </c>
      <c r="C56" s="88" t="s">
        <v>211</v>
      </c>
      <c r="D56" s="89" t="s">
        <v>212</v>
      </c>
      <c r="E56" s="66" t="s">
        <v>213</v>
      </c>
      <c r="F56" s="88" t="s">
        <v>214</v>
      </c>
      <c r="G56" s="67" t="s">
        <v>215</v>
      </c>
      <c r="H56" s="96">
        <v>25000</v>
      </c>
      <c r="I56" s="69">
        <v>25</v>
      </c>
      <c r="J56" s="69">
        <f>+H56*3.04%</f>
        <v>760</v>
      </c>
      <c r="K56" s="69">
        <f>+H56*2.87%</f>
        <v>717.5</v>
      </c>
      <c r="L56" s="69">
        <v>0</v>
      </c>
      <c r="M56" s="69">
        <v>0</v>
      </c>
      <c r="N56" s="69">
        <f t="shared" ref="N56:N62" si="27">+I56+J56+K56+L56</f>
        <v>1502.5</v>
      </c>
      <c r="O56" s="69">
        <f>+H56-N56</f>
        <v>23497.5</v>
      </c>
      <c r="P56" s="70">
        <f t="shared" ref="P56:P62" si="28">+H56*7.09%</f>
        <v>1772.5000000000002</v>
      </c>
      <c r="Q56" s="70">
        <f t="shared" ref="Q56:Q62" si="29">+H56*7.1%</f>
        <v>1774.9999999999998</v>
      </c>
      <c r="R56" s="70">
        <f>+H56*1.1%</f>
        <v>275</v>
      </c>
      <c r="S56" s="70">
        <f>+P56+Q56+R56</f>
        <v>3822.5</v>
      </c>
    </row>
    <row r="57" spans="2:19" s="71" customFormat="1" x14ac:dyDescent="0.35">
      <c r="B57" s="75">
        <f t="shared" si="8"/>
        <v>45</v>
      </c>
      <c r="C57" s="65" t="s">
        <v>219</v>
      </c>
      <c r="D57" s="89" t="s">
        <v>220</v>
      </c>
      <c r="E57" s="66" t="s">
        <v>221</v>
      </c>
      <c r="F57" s="88" t="s">
        <v>222</v>
      </c>
      <c r="G57" s="67" t="s">
        <v>223</v>
      </c>
      <c r="H57" s="90">
        <v>50000</v>
      </c>
      <c r="I57" s="69">
        <v>25</v>
      </c>
      <c r="J57" s="69">
        <f>+H57*3.04%</f>
        <v>1520</v>
      </c>
      <c r="K57" s="69">
        <f>+H57*2.87%</f>
        <v>1435</v>
      </c>
      <c r="L57" s="69">
        <v>1854</v>
      </c>
      <c r="M57" s="69">
        <v>0</v>
      </c>
      <c r="N57" s="69">
        <f t="shared" si="27"/>
        <v>4834</v>
      </c>
      <c r="O57" s="69">
        <f>+H57-N57</f>
        <v>45166</v>
      </c>
      <c r="P57" s="70">
        <f t="shared" si="28"/>
        <v>3545.0000000000005</v>
      </c>
      <c r="Q57" s="70">
        <f t="shared" si="29"/>
        <v>3549.9999999999995</v>
      </c>
      <c r="R57" s="70">
        <f>+H57*1.1%</f>
        <v>550</v>
      </c>
      <c r="S57" s="70">
        <f>+P57+Q57+R57</f>
        <v>7645</v>
      </c>
    </row>
    <row r="58" spans="2:19" s="71" customFormat="1" x14ac:dyDescent="0.35">
      <c r="B58" s="75">
        <f t="shared" si="8"/>
        <v>46</v>
      </c>
      <c r="C58" s="65" t="s">
        <v>224</v>
      </c>
      <c r="D58" s="89" t="s">
        <v>225</v>
      </c>
      <c r="E58" s="66" t="s">
        <v>226</v>
      </c>
      <c r="F58" s="88" t="s">
        <v>227</v>
      </c>
      <c r="G58" s="67" t="s">
        <v>228</v>
      </c>
      <c r="H58" s="90">
        <v>60000</v>
      </c>
      <c r="I58" s="69">
        <v>25</v>
      </c>
      <c r="J58" s="69">
        <f>H58*3.04%</f>
        <v>1824</v>
      </c>
      <c r="K58" s="69">
        <f>+H58*2.87%</f>
        <v>1722</v>
      </c>
      <c r="L58" s="69">
        <v>3486.65</v>
      </c>
      <c r="M58" s="69">
        <v>0</v>
      </c>
      <c r="N58" s="69">
        <f t="shared" si="27"/>
        <v>7057.65</v>
      </c>
      <c r="O58" s="69">
        <f>H58-N58</f>
        <v>52942.35</v>
      </c>
      <c r="P58" s="70">
        <f t="shared" si="28"/>
        <v>4254</v>
      </c>
      <c r="Q58" s="70">
        <f t="shared" si="29"/>
        <v>4260</v>
      </c>
      <c r="R58" s="70">
        <v>593.21</v>
      </c>
      <c r="S58" s="70">
        <f>+P58+Q58+R58</f>
        <v>9107.2099999999991</v>
      </c>
    </row>
    <row r="59" spans="2:19" s="71" customFormat="1" x14ac:dyDescent="0.35">
      <c r="B59" s="75">
        <f t="shared" si="8"/>
        <v>47</v>
      </c>
      <c r="C59" s="65" t="s">
        <v>230</v>
      </c>
      <c r="D59" s="89" t="s">
        <v>231</v>
      </c>
      <c r="E59" s="66" t="s">
        <v>232</v>
      </c>
      <c r="F59" s="88" t="s">
        <v>233</v>
      </c>
      <c r="G59" s="67" t="s">
        <v>234</v>
      </c>
      <c r="H59" s="90">
        <v>25000</v>
      </c>
      <c r="I59" s="69">
        <v>25</v>
      </c>
      <c r="J59" s="69">
        <f>+H59*3.04%</f>
        <v>760</v>
      </c>
      <c r="K59" s="69">
        <f>+H59*2.87%</f>
        <v>717.5</v>
      </c>
      <c r="L59" s="69">
        <v>0</v>
      </c>
      <c r="M59" s="69">
        <v>0</v>
      </c>
      <c r="N59" s="69">
        <f t="shared" si="27"/>
        <v>1502.5</v>
      </c>
      <c r="O59" s="69">
        <f t="shared" ref="O59:O64" si="30">+H59-N59</f>
        <v>23497.5</v>
      </c>
      <c r="P59" s="70">
        <f t="shared" si="28"/>
        <v>1772.5000000000002</v>
      </c>
      <c r="Q59" s="70">
        <f t="shared" si="29"/>
        <v>1774.9999999999998</v>
      </c>
      <c r="R59" s="70">
        <f t="shared" ref="R59:R64" si="31">+H59*1.1%</f>
        <v>275</v>
      </c>
      <c r="S59" s="70">
        <f>+P59+Q59+R59</f>
        <v>3822.5</v>
      </c>
    </row>
    <row r="60" spans="2:19" s="71" customFormat="1" x14ac:dyDescent="0.35">
      <c r="B60" s="75">
        <f t="shared" si="8"/>
        <v>48</v>
      </c>
      <c r="C60" s="65" t="s">
        <v>235</v>
      </c>
      <c r="D60" s="89" t="s">
        <v>236</v>
      </c>
      <c r="E60" s="66" t="s">
        <v>237</v>
      </c>
      <c r="F60" s="88" t="s">
        <v>238</v>
      </c>
      <c r="G60" s="67" t="s">
        <v>239</v>
      </c>
      <c r="H60" s="90">
        <v>30000</v>
      </c>
      <c r="I60" s="69">
        <v>25</v>
      </c>
      <c r="J60" s="69">
        <f t="shared" ref="J60:J62" si="32">+H60*3.04%</f>
        <v>912</v>
      </c>
      <c r="K60" s="69">
        <f t="shared" ref="K60:K62" si="33">+H60*2.87%</f>
        <v>861</v>
      </c>
      <c r="L60" s="69">
        <v>0</v>
      </c>
      <c r="M60" s="69">
        <v>0</v>
      </c>
      <c r="N60" s="69">
        <f t="shared" si="27"/>
        <v>1798</v>
      </c>
      <c r="O60" s="69">
        <f t="shared" si="30"/>
        <v>28202</v>
      </c>
      <c r="P60" s="70">
        <f t="shared" si="28"/>
        <v>2127</v>
      </c>
      <c r="Q60" s="70">
        <f t="shared" si="29"/>
        <v>2130</v>
      </c>
      <c r="R60" s="70">
        <f t="shared" si="31"/>
        <v>330.00000000000006</v>
      </c>
      <c r="S60" s="70">
        <f t="shared" ref="S60:S62" si="34">+P60+Q60+R60</f>
        <v>4587</v>
      </c>
    </row>
    <row r="61" spans="2:19" s="71" customFormat="1" x14ac:dyDescent="0.35">
      <c r="B61" s="75">
        <f t="shared" si="8"/>
        <v>49</v>
      </c>
      <c r="C61" s="65" t="s">
        <v>240</v>
      </c>
      <c r="D61" s="89" t="s">
        <v>241</v>
      </c>
      <c r="E61" s="66" t="s">
        <v>242</v>
      </c>
      <c r="F61" s="88" t="s">
        <v>243</v>
      </c>
      <c r="G61" s="67" t="s">
        <v>244</v>
      </c>
      <c r="H61" s="90">
        <v>30000</v>
      </c>
      <c r="I61" s="69">
        <v>25</v>
      </c>
      <c r="J61" s="69">
        <f t="shared" si="32"/>
        <v>912</v>
      </c>
      <c r="K61" s="69">
        <f t="shared" si="33"/>
        <v>861</v>
      </c>
      <c r="L61" s="69">
        <v>0</v>
      </c>
      <c r="M61" s="69">
        <v>0</v>
      </c>
      <c r="N61" s="69">
        <f t="shared" si="27"/>
        <v>1798</v>
      </c>
      <c r="O61" s="69">
        <f t="shared" si="30"/>
        <v>28202</v>
      </c>
      <c r="P61" s="70">
        <f t="shared" si="28"/>
        <v>2127</v>
      </c>
      <c r="Q61" s="70">
        <f t="shared" si="29"/>
        <v>2130</v>
      </c>
      <c r="R61" s="70">
        <f t="shared" si="31"/>
        <v>330.00000000000006</v>
      </c>
      <c r="S61" s="70">
        <f t="shared" si="34"/>
        <v>4587</v>
      </c>
    </row>
    <row r="62" spans="2:19" s="71" customFormat="1" x14ac:dyDescent="0.35">
      <c r="B62" s="75">
        <f t="shared" si="8"/>
        <v>50</v>
      </c>
      <c r="C62" s="65" t="s">
        <v>245</v>
      </c>
      <c r="D62" s="89" t="s">
        <v>246</v>
      </c>
      <c r="E62" s="66" t="s">
        <v>247</v>
      </c>
      <c r="F62" s="88" t="s">
        <v>248</v>
      </c>
      <c r="G62" s="67" t="s">
        <v>249</v>
      </c>
      <c r="H62" s="90">
        <v>20000</v>
      </c>
      <c r="I62" s="69">
        <v>25</v>
      </c>
      <c r="J62" s="69">
        <f t="shared" si="32"/>
        <v>608</v>
      </c>
      <c r="K62" s="69">
        <f t="shared" si="33"/>
        <v>574</v>
      </c>
      <c r="L62" s="69">
        <v>0</v>
      </c>
      <c r="M62" s="69">
        <v>0</v>
      </c>
      <c r="N62" s="69">
        <f t="shared" si="27"/>
        <v>1207</v>
      </c>
      <c r="O62" s="69">
        <f t="shared" si="30"/>
        <v>18793</v>
      </c>
      <c r="P62" s="70">
        <f t="shared" si="28"/>
        <v>1418</v>
      </c>
      <c r="Q62" s="70">
        <f t="shared" si="29"/>
        <v>1419.9999999999998</v>
      </c>
      <c r="R62" s="70">
        <f t="shared" si="31"/>
        <v>220.00000000000003</v>
      </c>
      <c r="S62" s="70">
        <f t="shared" si="34"/>
        <v>3058</v>
      </c>
    </row>
    <row r="63" spans="2:19" s="71" customFormat="1" x14ac:dyDescent="0.35">
      <c r="B63" s="75">
        <f t="shared" si="8"/>
        <v>51</v>
      </c>
      <c r="C63" s="65" t="s">
        <v>251</v>
      </c>
      <c r="D63" s="89" t="s">
        <v>252</v>
      </c>
      <c r="E63" s="66" t="s">
        <v>253</v>
      </c>
      <c r="F63" s="88" t="s">
        <v>189</v>
      </c>
      <c r="G63" s="67" t="s">
        <v>254</v>
      </c>
      <c r="H63" s="68">
        <v>20000</v>
      </c>
      <c r="I63" s="69">
        <v>25</v>
      </c>
      <c r="J63" s="69">
        <f>+H63*3.04%</f>
        <v>608</v>
      </c>
      <c r="K63" s="69">
        <f>+H63*2.87%</f>
        <v>574</v>
      </c>
      <c r="L63" s="69">
        <v>0</v>
      </c>
      <c r="M63" s="69">
        <v>0</v>
      </c>
      <c r="N63" s="69">
        <f>+I63+J63+K63+L63</f>
        <v>1207</v>
      </c>
      <c r="O63" s="69">
        <f t="shared" si="30"/>
        <v>18793</v>
      </c>
      <c r="P63" s="70">
        <f>+H63*7.09%</f>
        <v>1418</v>
      </c>
      <c r="Q63" s="70">
        <f>+H63*7.1%</f>
        <v>1419.9999999999998</v>
      </c>
      <c r="R63" s="70">
        <f t="shared" si="31"/>
        <v>220.00000000000003</v>
      </c>
      <c r="S63" s="70">
        <f>+P63+Q63+R63</f>
        <v>3058</v>
      </c>
    </row>
    <row r="64" spans="2:19" s="71" customFormat="1" x14ac:dyDescent="0.35">
      <c r="B64" s="75">
        <f t="shared" si="8"/>
        <v>52</v>
      </c>
      <c r="C64" s="65" t="s">
        <v>273</v>
      </c>
      <c r="D64" s="66" t="s">
        <v>274</v>
      </c>
      <c r="E64" s="66" t="s">
        <v>275</v>
      </c>
      <c r="F64" s="65" t="s">
        <v>276</v>
      </c>
      <c r="G64" s="67" t="s">
        <v>277</v>
      </c>
      <c r="H64" s="68">
        <v>45000</v>
      </c>
      <c r="I64" s="69">
        <v>25</v>
      </c>
      <c r="J64" s="69">
        <f>+H64*3.04%</f>
        <v>1368</v>
      </c>
      <c r="K64" s="69">
        <f>+H64*2.87%</f>
        <v>1291.5</v>
      </c>
      <c r="L64" s="69">
        <v>1148.33</v>
      </c>
      <c r="M64" s="69">
        <v>0</v>
      </c>
      <c r="N64" s="69">
        <f>+I64+J64+K64+L64</f>
        <v>3832.83</v>
      </c>
      <c r="O64" s="69">
        <f t="shared" si="30"/>
        <v>41167.17</v>
      </c>
      <c r="P64" s="70">
        <f>+H64*7.09%</f>
        <v>3190.5</v>
      </c>
      <c r="Q64" s="70">
        <f>+H64*7.1%</f>
        <v>3194.9999999999995</v>
      </c>
      <c r="R64" s="70">
        <f t="shared" si="31"/>
        <v>495.00000000000006</v>
      </c>
      <c r="S64" s="70">
        <f>+P64+Q64+R64</f>
        <v>6880.5</v>
      </c>
    </row>
    <row r="65" spans="2:20" s="71" customFormat="1" x14ac:dyDescent="0.35">
      <c r="B65" s="97"/>
      <c r="C65" s="98"/>
      <c r="D65" s="99"/>
      <c r="E65" s="110"/>
      <c r="F65" s="101"/>
      <c r="G65" s="102"/>
      <c r="H65" s="103"/>
      <c r="I65" s="45"/>
      <c r="J65" s="45"/>
      <c r="K65" s="45"/>
      <c r="L65" s="45"/>
      <c r="M65" s="45"/>
      <c r="N65" s="45"/>
      <c r="O65" s="45"/>
      <c r="P65" s="104"/>
      <c r="Q65" s="104"/>
      <c r="R65" s="104"/>
      <c r="S65" s="104"/>
    </row>
    <row r="66" spans="2:20" s="71" customFormat="1" x14ac:dyDescent="0.35">
      <c r="B66" s="105"/>
      <c r="C66" s="97"/>
      <c r="D66" s="106"/>
      <c r="E66" s="106"/>
      <c r="F66" s="97"/>
      <c r="G66" s="97"/>
      <c r="H66" s="45">
        <f>SUM(H13:H64)</f>
        <v>1552000</v>
      </c>
      <c r="I66" s="45">
        <f t="shared" ref="I66:R66" si="35">SUM(I13:I64)</f>
        <v>1300</v>
      </c>
      <c r="J66" s="45">
        <f t="shared" si="35"/>
        <v>47180.799999999988</v>
      </c>
      <c r="K66" s="45">
        <f t="shared" si="35"/>
        <v>44542.399999999994</v>
      </c>
      <c r="L66" s="45">
        <f t="shared" si="35"/>
        <v>28264.22</v>
      </c>
      <c r="M66" s="45">
        <f t="shared" si="35"/>
        <v>2380.2399999999998</v>
      </c>
      <c r="N66" s="45">
        <f t="shared" si="35"/>
        <v>123667.65999999996</v>
      </c>
      <c r="O66" s="45">
        <f t="shared" si="35"/>
        <v>1428332.3399999999</v>
      </c>
      <c r="P66" s="45">
        <f t="shared" si="35"/>
        <v>110036.79999999999</v>
      </c>
      <c r="Q66" s="45">
        <f t="shared" si="35"/>
        <v>110192</v>
      </c>
      <c r="R66" s="45">
        <f t="shared" si="35"/>
        <v>16266.630000000001</v>
      </c>
      <c r="S66" s="45">
        <f>SUM(S13:S64)</f>
        <v>236495.43000000002</v>
      </c>
      <c r="T66" s="45"/>
    </row>
    <row r="67" spans="2:20" s="71" customFormat="1" x14ac:dyDescent="0.35">
      <c r="B67" s="105"/>
      <c r="C67" s="97"/>
      <c r="D67" s="106"/>
      <c r="E67" s="106"/>
      <c r="F67" s="97"/>
      <c r="G67" s="9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9" spans="2:20" x14ac:dyDescent="0.35">
      <c r="D69" s="107"/>
      <c r="E69" s="107"/>
    </row>
    <row r="70" spans="2:20" x14ac:dyDescent="0.35">
      <c r="D70" s="142" t="s">
        <v>216</v>
      </c>
      <c r="E70" s="142"/>
    </row>
    <row r="71" spans="2:20" x14ac:dyDescent="0.35">
      <c r="D71" s="141" t="s">
        <v>217</v>
      </c>
      <c r="E71" s="141"/>
    </row>
  </sheetData>
  <autoFilter ref="A12:T63" xr:uid="{00000000-0009-0000-0000-000005000000}"/>
  <mergeCells count="6">
    <mergeCell ref="D71:E71"/>
    <mergeCell ref="B9:S9"/>
    <mergeCell ref="B10:S10"/>
    <mergeCell ref="I11:N11"/>
    <mergeCell ref="P11:S11"/>
    <mergeCell ref="D70:E70"/>
  </mergeCells>
  <conditionalFormatting sqref="D34:D40">
    <cfRule type="duplicateValues" dxfId="345" priority="135"/>
    <cfRule type="duplicateValues" dxfId="344" priority="136"/>
  </conditionalFormatting>
  <conditionalFormatting sqref="C34:C40">
    <cfRule type="duplicateValues" dxfId="343" priority="137"/>
  </conditionalFormatting>
  <conditionalFormatting sqref="E34:E40">
    <cfRule type="duplicateValues" dxfId="342" priority="138"/>
  </conditionalFormatting>
  <conditionalFormatting sqref="G17">
    <cfRule type="duplicateValues" dxfId="341" priority="134"/>
  </conditionalFormatting>
  <conditionalFormatting sqref="G17">
    <cfRule type="duplicateValues" dxfId="340" priority="133"/>
  </conditionalFormatting>
  <conditionalFormatting sqref="G17">
    <cfRule type="duplicateValues" dxfId="339" priority="132"/>
  </conditionalFormatting>
  <conditionalFormatting sqref="G18">
    <cfRule type="duplicateValues" dxfId="338" priority="131"/>
  </conditionalFormatting>
  <conditionalFormatting sqref="G18">
    <cfRule type="duplicateValues" dxfId="337" priority="130"/>
  </conditionalFormatting>
  <conditionalFormatting sqref="G18">
    <cfRule type="duplicateValues" dxfId="336" priority="129"/>
  </conditionalFormatting>
  <conditionalFormatting sqref="G19">
    <cfRule type="duplicateValues" dxfId="335" priority="128"/>
  </conditionalFormatting>
  <conditionalFormatting sqref="G19">
    <cfRule type="duplicateValues" dxfId="334" priority="127"/>
  </conditionalFormatting>
  <conditionalFormatting sqref="G19">
    <cfRule type="duplicateValues" dxfId="333" priority="126"/>
  </conditionalFormatting>
  <conditionalFormatting sqref="G20">
    <cfRule type="duplicateValues" dxfId="332" priority="125"/>
  </conditionalFormatting>
  <conditionalFormatting sqref="G20">
    <cfRule type="duplicateValues" dxfId="331" priority="124"/>
  </conditionalFormatting>
  <conditionalFormatting sqref="G20">
    <cfRule type="duplicateValues" dxfId="330" priority="123"/>
  </conditionalFormatting>
  <conditionalFormatting sqref="G23">
    <cfRule type="duplicateValues" dxfId="329" priority="122"/>
  </conditionalFormatting>
  <conditionalFormatting sqref="G23">
    <cfRule type="duplicateValues" dxfId="328" priority="121"/>
  </conditionalFormatting>
  <conditionalFormatting sqref="G23">
    <cfRule type="duplicateValues" dxfId="327" priority="120"/>
  </conditionalFormatting>
  <conditionalFormatting sqref="G24">
    <cfRule type="duplicateValues" dxfId="326" priority="119"/>
  </conditionalFormatting>
  <conditionalFormatting sqref="G24">
    <cfRule type="duplicateValues" dxfId="325" priority="118"/>
  </conditionalFormatting>
  <conditionalFormatting sqref="G24">
    <cfRule type="duplicateValues" dxfId="324" priority="117"/>
  </conditionalFormatting>
  <conditionalFormatting sqref="G25">
    <cfRule type="duplicateValues" dxfId="323" priority="116"/>
  </conditionalFormatting>
  <conditionalFormatting sqref="G25">
    <cfRule type="duplicateValues" dxfId="322" priority="115"/>
  </conditionalFormatting>
  <conditionalFormatting sqref="G25">
    <cfRule type="duplicateValues" dxfId="321" priority="114"/>
  </conditionalFormatting>
  <conditionalFormatting sqref="G41">
    <cfRule type="duplicateValues" dxfId="320" priority="113"/>
  </conditionalFormatting>
  <conditionalFormatting sqref="G41">
    <cfRule type="duplicateValues" dxfId="319" priority="112"/>
  </conditionalFormatting>
  <conditionalFormatting sqref="G41">
    <cfRule type="duplicateValues" dxfId="318" priority="111"/>
  </conditionalFormatting>
  <conditionalFormatting sqref="G42">
    <cfRule type="duplicateValues" dxfId="317" priority="110"/>
  </conditionalFormatting>
  <conditionalFormatting sqref="G42">
    <cfRule type="duplicateValues" dxfId="316" priority="109"/>
  </conditionalFormatting>
  <conditionalFormatting sqref="G42">
    <cfRule type="duplicateValues" dxfId="315" priority="108"/>
  </conditionalFormatting>
  <conditionalFormatting sqref="G43">
    <cfRule type="duplicateValues" dxfId="314" priority="107"/>
  </conditionalFormatting>
  <conditionalFormatting sqref="G43">
    <cfRule type="duplicateValues" dxfId="313" priority="106"/>
  </conditionalFormatting>
  <conditionalFormatting sqref="G43">
    <cfRule type="duplicateValues" dxfId="312" priority="105"/>
  </conditionalFormatting>
  <conditionalFormatting sqref="G44">
    <cfRule type="duplicateValues" dxfId="311" priority="104"/>
  </conditionalFormatting>
  <conditionalFormatting sqref="G44">
    <cfRule type="duplicateValues" dxfId="310" priority="103"/>
  </conditionalFormatting>
  <conditionalFormatting sqref="G44">
    <cfRule type="duplicateValues" dxfId="309" priority="102"/>
  </conditionalFormatting>
  <conditionalFormatting sqref="G45">
    <cfRule type="duplicateValues" dxfId="308" priority="101"/>
  </conditionalFormatting>
  <conditionalFormatting sqref="G45">
    <cfRule type="duplicateValues" dxfId="307" priority="100"/>
  </conditionalFormatting>
  <conditionalFormatting sqref="G45">
    <cfRule type="duplicateValues" dxfId="306" priority="99"/>
  </conditionalFormatting>
  <conditionalFormatting sqref="G34">
    <cfRule type="duplicateValues" dxfId="305" priority="98"/>
  </conditionalFormatting>
  <conditionalFormatting sqref="G34">
    <cfRule type="duplicateValues" dxfId="304" priority="97"/>
  </conditionalFormatting>
  <conditionalFormatting sqref="G34">
    <cfRule type="duplicateValues" dxfId="303" priority="96"/>
  </conditionalFormatting>
  <conditionalFormatting sqref="G35">
    <cfRule type="duplicateValues" dxfId="302" priority="95"/>
  </conditionalFormatting>
  <conditionalFormatting sqref="G35">
    <cfRule type="duplicateValues" dxfId="301" priority="94"/>
  </conditionalFormatting>
  <conditionalFormatting sqref="G35">
    <cfRule type="duplicateValues" dxfId="300" priority="93"/>
  </conditionalFormatting>
  <conditionalFormatting sqref="G36">
    <cfRule type="duplicateValues" dxfId="299" priority="92"/>
  </conditionalFormatting>
  <conditionalFormatting sqref="G36">
    <cfRule type="duplicateValues" dxfId="298" priority="91"/>
  </conditionalFormatting>
  <conditionalFormatting sqref="G36">
    <cfRule type="duplicateValues" dxfId="297" priority="90"/>
  </conditionalFormatting>
  <conditionalFormatting sqref="G37">
    <cfRule type="duplicateValues" dxfId="296" priority="89"/>
  </conditionalFormatting>
  <conditionalFormatting sqref="G37">
    <cfRule type="duplicateValues" dxfId="295" priority="88"/>
  </conditionalFormatting>
  <conditionalFormatting sqref="G37">
    <cfRule type="duplicateValues" dxfId="294" priority="87"/>
  </conditionalFormatting>
  <conditionalFormatting sqref="G38">
    <cfRule type="duplicateValues" dxfId="293" priority="86"/>
  </conditionalFormatting>
  <conditionalFormatting sqref="G38">
    <cfRule type="duplicateValues" dxfId="292" priority="85"/>
  </conditionalFormatting>
  <conditionalFormatting sqref="G38">
    <cfRule type="duplicateValues" dxfId="291" priority="84"/>
  </conditionalFormatting>
  <conditionalFormatting sqref="G39">
    <cfRule type="duplicateValues" dxfId="290" priority="83"/>
  </conditionalFormatting>
  <conditionalFormatting sqref="G39">
    <cfRule type="duplicateValues" dxfId="289" priority="82"/>
  </conditionalFormatting>
  <conditionalFormatting sqref="G39">
    <cfRule type="duplicateValues" dxfId="288" priority="81"/>
  </conditionalFormatting>
  <conditionalFormatting sqref="G40">
    <cfRule type="duplicateValues" dxfId="287" priority="80"/>
  </conditionalFormatting>
  <conditionalFormatting sqref="G40">
    <cfRule type="duplicateValues" dxfId="286" priority="79"/>
  </conditionalFormatting>
  <conditionalFormatting sqref="G40">
    <cfRule type="duplicateValues" dxfId="285" priority="78"/>
  </conditionalFormatting>
  <conditionalFormatting sqref="D53:D55">
    <cfRule type="duplicateValues" dxfId="284" priority="73"/>
    <cfRule type="duplicateValues" dxfId="283" priority="74"/>
  </conditionalFormatting>
  <conditionalFormatting sqref="D53:D55">
    <cfRule type="duplicateValues" dxfId="282" priority="70"/>
    <cfRule type="duplicateValues" dxfId="281" priority="71"/>
    <cfRule type="duplicateValues" dxfId="280" priority="72"/>
  </conditionalFormatting>
  <conditionalFormatting sqref="G53:G55">
    <cfRule type="duplicateValues" dxfId="279" priority="69"/>
  </conditionalFormatting>
  <conditionalFormatting sqref="E53 G53:G55">
    <cfRule type="duplicateValues" dxfId="278" priority="75"/>
  </conditionalFormatting>
  <conditionalFormatting sqref="E55 G53:G55 E53">
    <cfRule type="duplicateValues" dxfId="277" priority="76"/>
  </conditionalFormatting>
  <conditionalFormatting sqref="E55 E53">
    <cfRule type="duplicateValues" dxfId="276" priority="77"/>
  </conditionalFormatting>
  <conditionalFormatting sqref="D41:D52">
    <cfRule type="duplicateValues" dxfId="275" priority="139"/>
    <cfRule type="duplicateValues" dxfId="274" priority="140"/>
  </conditionalFormatting>
  <conditionalFormatting sqref="G46:G52">
    <cfRule type="duplicateValues" dxfId="273" priority="141"/>
  </conditionalFormatting>
  <conditionalFormatting sqref="E41:E52">
    <cfRule type="duplicateValues" dxfId="272" priority="142"/>
  </conditionalFormatting>
  <conditionalFormatting sqref="G33">
    <cfRule type="duplicateValues" dxfId="271" priority="66"/>
  </conditionalFormatting>
  <conditionalFormatting sqref="G33">
    <cfRule type="duplicateValues" dxfId="270" priority="67"/>
  </conditionalFormatting>
  <conditionalFormatting sqref="G33">
    <cfRule type="duplicateValues" dxfId="269" priority="68"/>
  </conditionalFormatting>
  <conditionalFormatting sqref="G26">
    <cfRule type="duplicateValues" dxfId="268" priority="63"/>
  </conditionalFormatting>
  <conditionalFormatting sqref="G26">
    <cfRule type="duplicateValues" dxfId="267" priority="64"/>
  </conditionalFormatting>
  <conditionalFormatting sqref="G26">
    <cfRule type="duplicateValues" dxfId="266" priority="65"/>
  </conditionalFormatting>
  <conditionalFormatting sqref="G27">
    <cfRule type="duplicateValues" dxfId="265" priority="60"/>
  </conditionalFormatting>
  <conditionalFormatting sqref="G27">
    <cfRule type="duplicateValues" dxfId="264" priority="61"/>
  </conditionalFormatting>
  <conditionalFormatting sqref="G27">
    <cfRule type="duplicateValues" dxfId="263" priority="62"/>
  </conditionalFormatting>
  <conditionalFormatting sqref="G28">
    <cfRule type="duplicateValues" dxfId="262" priority="57"/>
  </conditionalFormatting>
  <conditionalFormatting sqref="G28">
    <cfRule type="duplicateValues" dxfId="261" priority="58"/>
  </conditionalFormatting>
  <conditionalFormatting sqref="G28">
    <cfRule type="duplicateValues" dxfId="260" priority="59"/>
  </conditionalFormatting>
  <conditionalFormatting sqref="G29">
    <cfRule type="duplicateValues" dxfId="259" priority="54"/>
  </conditionalFormatting>
  <conditionalFormatting sqref="G29">
    <cfRule type="duplicateValues" dxfId="258" priority="55"/>
  </conditionalFormatting>
  <conditionalFormatting sqref="G29">
    <cfRule type="duplicateValues" dxfId="257" priority="56"/>
  </conditionalFormatting>
  <conditionalFormatting sqref="G30">
    <cfRule type="duplicateValues" dxfId="256" priority="51"/>
  </conditionalFormatting>
  <conditionalFormatting sqref="G30">
    <cfRule type="duplicateValues" dxfId="255" priority="52"/>
  </conditionalFormatting>
  <conditionalFormatting sqref="G30">
    <cfRule type="duplicateValues" dxfId="254" priority="53"/>
  </conditionalFormatting>
  <conditionalFormatting sqref="G31">
    <cfRule type="duplicateValues" dxfId="253" priority="48"/>
  </conditionalFormatting>
  <conditionalFormatting sqref="G31">
    <cfRule type="duplicateValues" dxfId="252" priority="49"/>
  </conditionalFormatting>
  <conditionalFormatting sqref="G31">
    <cfRule type="duplicateValues" dxfId="251" priority="50"/>
  </conditionalFormatting>
  <conditionalFormatting sqref="G32">
    <cfRule type="duplicateValues" dxfId="250" priority="45"/>
  </conditionalFormatting>
  <conditionalFormatting sqref="G32">
    <cfRule type="duplicateValues" dxfId="249" priority="46"/>
  </conditionalFormatting>
  <conditionalFormatting sqref="G32">
    <cfRule type="duplicateValues" dxfId="248" priority="47"/>
  </conditionalFormatting>
  <conditionalFormatting sqref="D56">
    <cfRule type="duplicateValues" dxfId="247" priority="43"/>
    <cfRule type="duplicateValues" dxfId="246" priority="44"/>
  </conditionalFormatting>
  <conditionalFormatting sqref="D56">
    <cfRule type="duplicateValues" dxfId="245" priority="40"/>
    <cfRule type="duplicateValues" dxfId="244" priority="41"/>
    <cfRule type="duplicateValues" dxfId="243" priority="42"/>
  </conditionalFormatting>
  <conditionalFormatting sqref="E56">
    <cfRule type="duplicateValues" dxfId="242" priority="37"/>
  </conditionalFormatting>
  <conditionalFormatting sqref="E56">
    <cfRule type="duplicateValues" dxfId="241" priority="38"/>
  </conditionalFormatting>
  <conditionalFormatting sqref="E56">
    <cfRule type="duplicateValues" dxfId="240" priority="39"/>
  </conditionalFormatting>
  <conditionalFormatting sqref="G56">
    <cfRule type="duplicateValues" dxfId="239" priority="34"/>
  </conditionalFormatting>
  <conditionalFormatting sqref="G56">
    <cfRule type="duplicateValues" dxfId="238" priority="35"/>
  </conditionalFormatting>
  <conditionalFormatting sqref="G56">
    <cfRule type="duplicateValues" dxfId="237" priority="36"/>
  </conditionalFormatting>
  <conditionalFormatting sqref="D65 D57:D58">
    <cfRule type="duplicateValues" dxfId="236" priority="27"/>
    <cfRule type="duplicateValues" dxfId="235" priority="28"/>
  </conditionalFormatting>
  <conditionalFormatting sqref="D65 D57:D58">
    <cfRule type="duplicateValues" dxfId="234" priority="29"/>
    <cfRule type="duplicateValues" dxfId="233" priority="30"/>
    <cfRule type="duplicateValues" dxfId="232" priority="31"/>
  </conditionalFormatting>
  <conditionalFormatting sqref="E65 E57:E58">
    <cfRule type="duplicateValues" dxfId="231" priority="32"/>
  </conditionalFormatting>
  <conditionalFormatting sqref="G65 G57:G58">
    <cfRule type="duplicateValues" dxfId="230" priority="33"/>
  </conditionalFormatting>
  <conditionalFormatting sqref="D63">
    <cfRule type="duplicateValues" dxfId="229" priority="25"/>
    <cfRule type="duplicateValues" dxfId="228" priority="26"/>
  </conditionalFormatting>
  <conditionalFormatting sqref="D63">
    <cfRule type="duplicateValues" dxfId="227" priority="22"/>
    <cfRule type="duplicateValues" dxfId="226" priority="23"/>
    <cfRule type="duplicateValues" dxfId="225" priority="24"/>
  </conditionalFormatting>
  <conditionalFormatting sqref="G63">
    <cfRule type="duplicateValues" dxfId="224" priority="19"/>
  </conditionalFormatting>
  <conditionalFormatting sqref="G63">
    <cfRule type="duplicateValues" dxfId="223" priority="20"/>
  </conditionalFormatting>
  <conditionalFormatting sqref="G63">
    <cfRule type="duplicateValues" dxfId="222" priority="21"/>
  </conditionalFormatting>
  <conditionalFormatting sqref="E63">
    <cfRule type="duplicateValues" dxfId="221" priority="16"/>
  </conditionalFormatting>
  <conditionalFormatting sqref="E63">
    <cfRule type="duplicateValues" dxfId="220" priority="17"/>
  </conditionalFormatting>
  <conditionalFormatting sqref="E63">
    <cfRule type="duplicateValues" dxfId="219" priority="18"/>
  </conditionalFormatting>
  <conditionalFormatting sqref="E63">
    <cfRule type="duplicateValues" dxfId="218" priority="15"/>
  </conditionalFormatting>
  <conditionalFormatting sqref="E63">
    <cfRule type="duplicateValues" dxfId="217" priority="14"/>
  </conditionalFormatting>
  <conditionalFormatting sqref="D59:D62">
    <cfRule type="duplicateValues" dxfId="216" priority="143"/>
    <cfRule type="duplicateValues" dxfId="215" priority="144"/>
  </conditionalFormatting>
  <conditionalFormatting sqref="D59:D62">
    <cfRule type="duplicateValues" dxfId="214" priority="145"/>
    <cfRule type="duplicateValues" dxfId="213" priority="146"/>
    <cfRule type="duplicateValues" dxfId="212" priority="147"/>
  </conditionalFormatting>
  <conditionalFormatting sqref="G59:G62">
    <cfRule type="duplicateValues" dxfId="211" priority="148"/>
  </conditionalFormatting>
  <conditionalFormatting sqref="E59:E62">
    <cfRule type="duplicateValues" dxfId="210" priority="149"/>
  </conditionalFormatting>
  <conditionalFormatting sqref="G64">
    <cfRule type="duplicateValues" dxfId="209" priority="11"/>
  </conditionalFormatting>
  <conditionalFormatting sqref="G64">
    <cfRule type="duplicateValues" dxfId="208" priority="12"/>
  </conditionalFormatting>
  <conditionalFormatting sqref="G64">
    <cfRule type="duplicateValues" dxfId="207" priority="13"/>
  </conditionalFormatting>
  <conditionalFormatting sqref="D64">
    <cfRule type="duplicateValues" dxfId="206" priority="9"/>
    <cfRule type="duplicateValues" dxfId="205" priority="10"/>
  </conditionalFormatting>
  <conditionalFormatting sqref="D64">
    <cfRule type="duplicateValues" dxfId="204" priority="6"/>
    <cfRule type="duplicateValues" dxfId="203" priority="7"/>
    <cfRule type="duplicateValues" dxfId="202" priority="8"/>
  </conditionalFormatting>
  <conditionalFormatting sqref="E64">
    <cfRule type="duplicateValues" dxfId="201" priority="3"/>
  </conditionalFormatting>
  <conditionalFormatting sqref="E64">
    <cfRule type="duplicateValues" dxfId="200" priority="4"/>
  </conditionalFormatting>
  <conditionalFormatting sqref="E64">
    <cfRule type="duplicateValues" dxfId="199" priority="5"/>
  </conditionalFormatting>
  <conditionalFormatting sqref="E64">
    <cfRule type="duplicateValues" dxfId="198" priority="2"/>
  </conditionalFormatting>
  <conditionalFormatting sqref="E64">
    <cfRule type="duplicateValues" dxfId="197" priority="1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T71"/>
  <sheetViews>
    <sheetView view="pageBreakPreview" zoomScale="60" zoomScaleNormal="50" workbookViewId="0">
      <selection activeCell="F66" sqref="F66"/>
    </sheetView>
  </sheetViews>
  <sheetFormatPr baseColWidth="10" defaultRowHeight="23.25" x14ac:dyDescent="0.35"/>
  <cols>
    <col min="1" max="1" width="5.7109375" style="72" customWidth="1"/>
    <col min="2" max="2" width="5.28515625" style="72" customWidth="1"/>
    <col min="3" max="3" width="60.28515625" style="3" customWidth="1"/>
    <col min="4" max="4" width="22.7109375" style="113" customWidth="1"/>
    <col min="5" max="5" width="38.5703125" style="112" bestFit="1" customWidth="1"/>
    <col min="6" max="6" width="51.42578125" style="3" bestFit="1" customWidth="1"/>
    <col min="7" max="7" width="27.140625" style="3" customWidth="1"/>
    <col min="8" max="8" width="23.140625" style="108" customWidth="1"/>
    <col min="9" max="9" width="21" style="108" customWidth="1"/>
    <col min="10" max="10" width="21.85546875" style="108" customWidth="1"/>
    <col min="11" max="11" width="20.28515625" style="108" customWidth="1"/>
    <col min="12" max="12" width="18.28515625" style="108" customWidth="1"/>
    <col min="13" max="13" width="23.28515625" style="108" customWidth="1"/>
    <col min="14" max="14" width="30.28515625" style="109" bestFit="1" customWidth="1"/>
    <col min="15" max="15" width="28.140625" style="108" bestFit="1" customWidth="1"/>
    <col min="16" max="16" width="22.140625" style="72" customWidth="1"/>
    <col min="17" max="17" width="22" style="72" customWidth="1"/>
    <col min="18" max="18" width="18.7109375" style="72" customWidth="1"/>
    <col min="19" max="19" width="25.28515625" style="72" bestFit="1" customWidth="1"/>
    <col min="20" max="16384" width="11.42578125" style="72"/>
  </cols>
  <sheetData>
    <row r="9" spans="2:19" ht="36" x14ac:dyDescent="0.55000000000000004">
      <c r="B9" s="134" t="s">
        <v>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2:19" ht="36" x14ac:dyDescent="0.55000000000000004">
      <c r="B10" s="136" t="s">
        <v>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2:19" ht="61.5" x14ac:dyDescent="0.9">
      <c r="C11" s="2" t="s">
        <v>280</v>
      </c>
      <c r="D11" s="3"/>
      <c r="E11" s="3"/>
      <c r="H11" s="3"/>
      <c r="I11" s="137" t="s">
        <v>2</v>
      </c>
      <c r="J11" s="137"/>
      <c r="K11" s="137"/>
      <c r="L11" s="137"/>
      <c r="M11" s="137"/>
      <c r="N11" s="138"/>
      <c r="O11" s="4"/>
      <c r="P11" s="139" t="s">
        <v>3</v>
      </c>
      <c r="Q11" s="139"/>
      <c r="R11" s="139"/>
      <c r="S11" s="139"/>
    </row>
    <row r="12" spans="2:19" ht="69.75" x14ac:dyDescent="0.35">
      <c r="B12" s="73" t="s">
        <v>4</v>
      </c>
      <c r="C12" s="6" t="s">
        <v>5</v>
      </c>
      <c r="D12" s="7" t="s">
        <v>6</v>
      </c>
      <c r="E12" s="8" t="s">
        <v>7</v>
      </c>
      <c r="F12" s="6" t="s">
        <v>8</v>
      </c>
      <c r="G12" s="6" t="s">
        <v>9</v>
      </c>
      <c r="H12" s="9" t="s">
        <v>10</v>
      </c>
      <c r="I12" s="10" t="s">
        <v>11</v>
      </c>
      <c r="J12" s="10" t="s">
        <v>12</v>
      </c>
      <c r="K12" s="10" t="s">
        <v>13</v>
      </c>
      <c r="L12" s="9" t="s">
        <v>14</v>
      </c>
      <c r="M12" s="10" t="s">
        <v>15</v>
      </c>
      <c r="N12" s="9" t="s">
        <v>16</v>
      </c>
      <c r="O12" s="9" t="s">
        <v>17</v>
      </c>
      <c r="P12" s="10" t="s">
        <v>18</v>
      </c>
      <c r="Q12" s="10" t="s">
        <v>19</v>
      </c>
      <c r="R12" s="10" t="s">
        <v>20</v>
      </c>
      <c r="S12" s="9" t="s">
        <v>16</v>
      </c>
    </row>
    <row r="13" spans="2:19" s="82" customFormat="1" x14ac:dyDescent="0.35">
      <c r="B13" s="74">
        <v>1</v>
      </c>
      <c r="C13" s="75" t="s">
        <v>21</v>
      </c>
      <c r="D13" s="76" t="s">
        <v>22</v>
      </c>
      <c r="E13" s="77" t="s">
        <v>23</v>
      </c>
      <c r="F13" s="78" t="s">
        <v>24</v>
      </c>
      <c r="G13" s="67" t="s">
        <v>255</v>
      </c>
      <c r="H13" s="79">
        <v>35000</v>
      </c>
      <c r="I13" s="80">
        <v>25</v>
      </c>
      <c r="J13" s="80">
        <f t="shared" ref="J13:J22" si="0">+H13*3.04%</f>
        <v>1064</v>
      </c>
      <c r="K13" s="80">
        <f t="shared" ref="K13:K22" si="1">+H13*2.87%</f>
        <v>1004.5</v>
      </c>
      <c r="L13" s="80">
        <v>0</v>
      </c>
      <c r="M13" s="80">
        <v>1190.1199999999999</v>
      </c>
      <c r="N13" s="80">
        <f t="shared" ref="N13:N15" si="2">+I13+J13+K13+L13+M13</f>
        <v>3283.62</v>
      </c>
      <c r="O13" s="80">
        <f t="shared" ref="O13:O17" si="3">+H13-N13</f>
        <v>31716.38</v>
      </c>
      <c r="P13" s="81">
        <f t="shared" ref="P13:P15" si="4">+H13*7.09%</f>
        <v>2481.5</v>
      </c>
      <c r="Q13" s="81">
        <f t="shared" ref="Q13:Q15" si="5">+H13*7.1%</f>
        <v>2485</v>
      </c>
      <c r="R13" s="81">
        <f t="shared" ref="R13:R15" si="6">+H13*1.1%</f>
        <v>385.00000000000006</v>
      </c>
      <c r="S13" s="81">
        <f t="shared" ref="S13:S32" si="7">+P13+Q13+R13</f>
        <v>5351.5</v>
      </c>
    </row>
    <row r="14" spans="2:19" s="82" customFormat="1" x14ac:dyDescent="0.35">
      <c r="B14" s="74">
        <f>+B13+1</f>
        <v>2</v>
      </c>
      <c r="C14" s="75" t="s">
        <v>26</v>
      </c>
      <c r="D14" s="76" t="s">
        <v>27</v>
      </c>
      <c r="E14" s="76" t="s">
        <v>28</v>
      </c>
      <c r="F14" s="78" t="s">
        <v>24</v>
      </c>
      <c r="G14" s="67" t="s">
        <v>256</v>
      </c>
      <c r="H14" s="79">
        <v>35000</v>
      </c>
      <c r="I14" s="80">
        <v>25</v>
      </c>
      <c r="J14" s="80">
        <f t="shared" si="0"/>
        <v>1064</v>
      </c>
      <c r="K14" s="80">
        <f t="shared" si="1"/>
        <v>1004.5</v>
      </c>
      <c r="L14" s="80">
        <v>0</v>
      </c>
      <c r="M14" s="80">
        <v>0</v>
      </c>
      <c r="N14" s="80">
        <f t="shared" si="2"/>
        <v>2093.5</v>
      </c>
      <c r="O14" s="80">
        <f t="shared" si="3"/>
        <v>32906.5</v>
      </c>
      <c r="P14" s="81">
        <f t="shared" si="4"/>
        <v>2481.5</v>
      </c>
      <c r="Q14" s="81">
        <f t="shared" si="5"/>
        <v>2485</v>
      </c>
      <c r="R14" s="81">
        <f t="shared" si="6"/>
        <v>385.00000000000006</v>
      </c>
      <c r="S14" s="81">
        <f t="shared" si="7"/>
        <v>5351.5</v>
      </c>
    </row>
    <row r="15" spans="2:19" s="82" customFormat="1" x14ac:dyDescent="0.35">
      <c r="B15" s="74">
        <f t="shared" ref="B15:B64" si="8">+B14+1</f>
        <v>3</v>
      </c>
      <c r="C15" s="75" t="s">
        <v>30</v>
      </c>
      <c r="D15" s="76" t="s">
        <v>31</v>
      </c>
      <c r="E15" s="77" t="s">
        <v>32</v>
      </c>
      <c r="F15" s="78" t="s">
        <v>24</v>
      </c>
      <c r="G15" s="67" t="s">
        <v>257</v>
      </c>
      <c r="H15" s="79">
        <v>35000</v>
      </c>
      <c r="I15" s="80">
        <v>25</v>
      </c>
      <c r="J15" s="80">
        <f t="shared" si="0"/>
        <v>1064</v>
      </c>
      <c r="K15" s="80">
        <f t="shared" si="1"/>
        <v>1004.5</v>
      </c>
      <c r="L15" s="80">
        <v>0</v>
      </c>
      <c r="M15" s="80">
        <v>0</v>
      </c>
      <c r="N15" s="80">
        <f t="shared" si="2"/>
        <v>2093.5</v>
      </c>
      <c r="O15" s="80">
        <f t="shared" si="3"/>
        <v>32906.5</v>
      </c>
      <c r="P15" s="81">
        <f t="shared" si="4"/>
        <v>2481.5</v>
      </c>
      <c r="Q15" s="81">
        <f t="shared" si="5"/>
        <v>2485</v>
      </c>
      <c r="R15" s="81">
        <f t="shared" si="6"/>
        <v>385.00000000000006</v>
      </c>
      <c r="S15" s="81">
        <f t="shared" si="7"/>
        <v>5351.5</v>
      </c>
    </row>
    <row r="16" spans="2:19" s="71" customFormat="1" x14ac:dyDescent="0.35">
      <c r="B16" s="74">
        <f t="shared" si="8"/>
        <v>4</v>
      </c>
      <c r="C16" s="78" t="s">
        <v>34</v>
      </c>
      <c r="D16" s="83" t="s">
        <v>35</v>
      </c>
      <c r="E16" s="84" t="s">
        <v>36</v>
      </c>
      <c r="F16" s="85" t="s">
        <v>37</v>
      </c>
      <c r="G16" s="75" t="s">
        <v>258</v>
      </c>
      <c r="H16" s="79">
        <v>15000</v>
      </c>
      <c r="I16" s="80">
        <v>25</v>
      </c>
      <c r="J16" s="80">
        <f t="shared" si="0"/>
        <v>456</v>
      </c>
      <c r="K16" s="80">
        <f t="shared" si="1"/>
        <v>430.5</v>
      </c>
      <c r="L16" s="80">
        <v>0</v>
      </c>
      <c r="M16" s="80">
        <v>0</v>
      </c>
      <c r="N16" s="80">
        <f>+I16+J16+K16+L16+M16</f>
        <v>911.5</v>
      </c>
      <c r="O16" s="80">
        <f t="shared" si="3"/>
        <v>14088.5</v>
      </c>
      <c r="P16" s="81">
        <f>+H16*7.09%</f>
        <v>1063.5</v>
      </c>
      <c r="Q16" s="81">
        <f>+H16*7.1%</f>
        <v>1065</v>
      </c>
      <c r="R16" s="81">
        <f>+H16*1.1%</f>
        <v>165.00000000000003</v>
      </c>
      <c r="S16" s="81">
        <f t="shared" si="7"/>
        <v>2293.5</v>
      </c>
    </row>
    <row r="17" spans="2:19" s="71" customFormat="1" x14ac:dyDescent="0.35">
      <c r="B17" s="74">
        <f t="shared" si="8"/>
        <v>5</v>
      </c>
      <c r="C17" s="75" t="s">
        <v>39</v>
      </c>
      <c r="D17" s="84" t="s">
        <v>40</v>
      </c>
      <c r="E17" s="84" t="s">
        <v>41</v>
      </c>
      <c r="F17" s="78" t="s">
        <v>24</v>
      </c>
      <c r="G17" s="67" t="s">
        <v>288</v>
      </c>
      <c r="H17" s="79">
        <v>35000</v>
      </c>
      <c r="I17" s="80">
        <v>25</v>
      </c>
      <c r="J17" s="80">
        <f t="shared" si="0"/>
        <v>1064</v>
      </c>
      <c r="K17" s="80">
        <f t="shared" si="1"/>
        <v>1004.5</v>
      </c>
      <c r="L17" s="80">
        <v>0</v>
      </c>
      <c r="M17" s="80">
        <v>1190.1199999999999</v>
      </c>
      <c r="N17" s="80">
        <f t="shared" ref="N17:N40" si="9">+I17+J17+K17+L17+M17</f>
        <v>3283.62</v>
      </c>
      <c r="O17" s="80">
        <f t="shared" si="3"/>
        <v>31716.38</v>
      </c>
      <c r="P17" s="81">
        <f t="shared" ref="P17:P22" si="10">+H17*7.09%</f>
        <v>2481.5</v>
      </c>
      <c r="Q17" s="81">
        <f t="shared" ref="Q17:Q22" si="11">+H17*7.1%</f>
        <v>2485</v>
      </c>
      <c r="R17" s="81">
        <f t="shared" ref="R17:R22" si="12">+H17*1.1%</f>
        <v>385.00000000000006</v>
      </c>
      <c r="S17" s="81">
        <f t="shared" si="7"/>
        <v>5351.5</v>
      </c>
    </row>
    <row r="18" spans="2:19" s="71" customFormat="1" x14ac:dyDescent="0.35">
      <c r="B18" s="78">
        <f t="shared" si="8"/>
        <v>6</v>
      </c>
      <c r="C18" s="75" t="s">
        <v>43</v>
      </c>
      <c r="D18" s="84" t="s">
        <v>44</v>
      </c>
      <c r="E18" s="84" t="s">
        <v>45</v>
      </c>
      <c r="F18" s="78" t="s">
        <v>24</v>
      </c>
      <c r="G18" s="67" t="s">
        <v>286</v>
      </c>
      <c r="H18" s="79">
        <v>35000</v>
      </c>
      <c r="I18" s="80">
        <v>25</v>
      </c>
      <c r="J18" s="80">
        <f t="shared" si="0"/>
        <v>1064</v>
      </c>
      <c r="K18" s="80">
        <f t="shared" si="1"/>
        <v>1004.5</v>
      </c>
      <c r="L18" s="80">
        <v>0</v>
      </c>
      <c r="M18" s="80">
        <v>0</v>
      </c>
      <c r="N18" s="80">
        <f t="shared" si="9"/>
        <v>2093.5</v>
      </c>
      <c r="O18" s="80">
        <f>+H18-N18</f>
        <v>32906.5</v>
      </c>
      <c r="P18" s="81">
        <f t="shared" si="10"/>
        <v>2481.5</v>
      </c>
      <c r="Q18" s="81">
        <f t="shared" si="11"/>
        <v>2485</v>
      </c>
      <c r="R18" s="81">
        <f t="shared" si="12"/>
        <v>385.00000000000006</v>
      </c>
      <c r="S18" s="81">
        <f t="shared" si="7"/>
        <v>5351.5</v>
      </c>
    </row>
    <row r="19" spans="2:19" s="71" customFormat="1" ht="46.5" x14ac:dyDescent="0.35">
      <c r="B19" s="78">
        <f t="shared" si="8"/>
        <v>7</v>
      </c>
      <c r="C19" s="75" t="s">
        <v>47</v>
      </c>
      <c r="D19" s="84" t="s">
        <v>48</v>
      </c>
      <c r="E19" s="84" t="s">
        <v>49</v>
      </c>
      <c r="F19" s="86" t="s">
        <v>50</v>
      </c>
      <c r="G19" s="67" t="s">
        <v>51</v>
      </c>
      <c r="H19" s="69">
        <v>15000</v>
      </c>
      <c r="I19" s="80">
        <v>25</v>
      </c>
      <c r="J19" s="80">
        <f t="shared" si="0"/>
        <v>456</v>
      </c>
      <c r="K19" s="80">
        <f t="shared" si="1"/>
        <v>430.5</v>
      </c>
      <c r="L19" s="80">
        <v>0</v>
      </c>
      <c r="M19" s="80">
        <v>0</v>
      </c>
      <c r="N19" s="80">
        <f t="shared" si="9"/>
        <v>911.5</v>
      </c>
      <c r="O19" s="80">
        <f t="shared" ref="O19:O22" si="13">+H19-N19</f>
        <v>14088.5</v>
      </c>
      <c r="P19" s="81">
        <f t="shared" si="10"/>
        <v>1063.5</v>
      </c>
      <c r="Q19" s="81">
        <f t="shared" si="11"/>
        <v>1065</v>
      </c>
      <c r="R19" s="81">
        <f t="shared" si="12"/>
        <v>165.00000000000003</v>
      </c>
      <c r="S19" s="81">
        <f t="shared" si="7"/>
        <v>2293.5</v>
      </c>
    </row>
    <row r="20" spans="2:19" s="71" customFormat="1" ht="46.5" x14ac:dyDescent="0.35">
      <c r="B20" s="78">
        <f t="shared" si="8"/>
        <v>8</v>
      </c>
      <c r="C20" s="75" t="s">
        <v>52</v>
      </c>
      <c r="D20" s="84" t="s">
        <v>53</v>
      </c>
      <c r="E20" s="84" t="s">
        <v>54</v>
      </c>
      <c r="F20" s="86" t="s">
        <v>50</v>
      </c>
      <c r="G20" s="67" t="s">
        <v>294</v>
      </c>
      <c r="H20" s="69">
        <v>15000</v>
      </c>
      <c r="I20" s="80">
        <v>25</v>
      </c>
      <c r="J20" s="80">
        <f t="shared" si="0"/>
        <v>456</v>
      </c>
      <c r="K20" s="80">
        <f t="shared" si="1"/>
        <v>430.5</v>
      </c>
      <c r="L20" s="80">
        <v>0</v>
      </c>
      <c r="M20" s="80">
        <v>0</v>
      </c>
      <c r="N20" s="80">
        <f t="shared" si="9"/>
        <v>911.5</v>
      </c>
      <c r="O20" s="80">
        <f t="shared" si="13"/>
        <v>14088.5</v>
      </c>
      <c r="P20" s="81">
        <f t="shared" si="10"/>
        <v>1063.5</v>
      </c>
      <c r="Q20" s="81">
        <f t="shared" si="11"/>
        <v>1065</v>
      </c>
      <c r="R20" s="81">
        <f t="shared" si="12"/>
        <v>165.00000000000003</v>
      </c>
      <c r="S20" s="81">
        <f t="shared" si="7"/>
        <v>2293.5</v>
      </c>
    </row>
    <row r="21" spans="2:19" s="71" customFormat="1" x14ac:dyDescent="0.35">
      <c r="B21" s="78">
        <f t="shared" si="8"/>
        <v>9</v>
      </c>
      <c r="C21" s="75" t="s">
        <v>56</v>
      </c>
      <c r="D21" s="84" t="s">
        <v>57</v>
      </c>
      <c r="E21" s="84" t="s">
        <v>58</v>
      </c>
      <c r="F21" s="75" t="s">
        <v>59</v>
      </c>
      <c r="G21" s="67" t="s">
        <v>60</v>
      </c>
      <c r="H21" s="69">
        <v>90000</v>
      </c>
      <c r="I21" s="69">
        <v>25</v>
      </c>
      <c r="J21" s="80">
        <f t="shared" si="0"/>
        <v>2736</v>
      </c>
      <c r="K21" s="80">
        <f t="shared" si="1"/>
        <v>2583</v>
      </c>
      <c r="L21" s="69">
        <v>9753.19</v>
      </c>
      <c r="M21" s="69">
        <v>0</v>
      </c>
      <c r="N21" s="80">
        <f t="shared" si="9"/>
        <v>15097.19</v>
      </c>
      <c r="O21" s="69">
        <f t="shared" si="13"/>
        <v>74902.81</v>
      </c>
      <c r="P21" s="70">
        <f t="shared" si="10"/>
        <v>6381</v>
      </c>
      <c r="Q21" s="70">
        <f t="shared" si="11"/>
        <v>6389.9999999999991</v>
      </c>
      <c r="R21" s="70">
        <v>593.21</v>
      </c>
      <c r="S21" s="81">
        <f t="shared" si="7"/>
        <v>13364.21</v>
      </c>
    </row>
    <row r="22" spans="2:19" s="71" customFormat="1" x14ac:dyDescent="0.35">
      <c r="B22" s="78">
        <f t="shared" si="8"/>
        <v>10</v>
      </c>
      <c r="C22" s="75" t="s">
        <v>61</v>
      </c>
      <c r="D22" s="84" t="s">
        <v>62</v>
      </c>
      <c r="E22" s="84" t="s">
        <v>63</v>
      </c>
      <c r="F22" s="75" t="s">
        <v>64</v>
      </c>
      <c r="G22" s="67" t="s">
        <v>65</v>
      </c>
      <c r="H22" s="68">
        <v>35000</v>
      </c>
      <c r="I22" s="69">
        <v>25</v>
      </c>
      <c r="J22" s="80">
        <f t="shared" si="0"/>
        <v>1064</v>
      </c>
      <c r="K22" s="80">
        <f t="shared" si="1"/>
        <v>1004.5</v>
      </c>
      <c r="L22" s="80">
        <v>0</v>
      </c>
      <c r="M22" s="80">
        <v>0</v>
      </c>
      <c r="N22" s="80">
        <f t="shared" si="9"/>
        <v>2093.5</v>
      </c>
      <c r="O22" s="80">
        <f t="shared" si="13"/>
        <v>32906.5</v>
      </c>
      <c r="P22" s="81">
        <f t="shared" si="10"/>
        <v>2481.5</v>
      </c>
      <c r="Q22" s="81">
        <f t="shared" si="11"/>
        <v>2485</v>
      </c>
      <c r="R22" s="81">
        <f t="shared" si="12"/>
        <v>385.00000000000006</v>
      </c>
      <c r="S22" s="81">
        <f t="shared" si="7"/>
        <v>5351.5</v>
      </c>
    </row>
    <row r="23" spans="2:19" s="71" customFormat="1" x14ac:dyDescent="0.35">
      <c r="B23" s="78">
        <f t="shared" si="8"/>
        <v>11</v>
      </c>
      <c r="C23" s="75" t="s">
        <v>66</v>
      </c>
      <c r="D23" s="84" t="s">
        <v>67</v>
      </c>
      <c r="E23" s="84" t="s">
        <v>68</v>
      </c>
      <c r="F23" s="75" t="s">
        <v>69</v>
      </c>
      <c r="G23" s="67" t="s">
        <v>70</v>
      </c>
      <c r="H23" s="68">
        <v>45000</v>
      </c>
      <c r="I23" s="69">
        <v>25</v>
      </c>
      <c r="J23" s="69">
        <f>+H23*3.04%</f>
        <v>1368</v>
      </c>
      <c r="K23" s="69">
        <f>+H23*2.87%</f>
        <v>1291.5</v>
      </c>
      <c r="L23" s="69">
        <v>1148.33</v>
      </c>
      <c r="M23" s="69">
        <v>0</v>
      </c>
      <c r="N23" s="80">
        <f t="shared" si="9"/>
        <v>3832.83</v>
      </c>
      <c r="O23" s="69">
        <f>+H23-N23</f>
        <v>41167.17</v>
      </c>
      <c r="P23" s="70">
        <f>+H23*7.09%</f>
        <v>3190.5</v>
      </c>
      <c r="Q23" s="70">
        <f>+H23*7.1%</f>
        <v>3194.9999999999995</v>
      </c>
      <c r="R23" s="70">
        <f>+H23*1.1%</f>
        <v>495.00000000000006</v>
      </c>
      <c r="S23" s="81">
        <f t="shared" si="7"/>
        <v>6880.5</v>
      </c>
    </row>
    <row r="24" spans="2:19" s="71" customFormat="1" x14ac:dyDescent="0.35">
      <c r="B24" s="78">
        <f t="shared" si="8"/>
        <v>12</v>
      </c>
      <c r="C24" s="75" t="s">
        <v>71</v>
      </c>
      <c r="D24" s="84" t="s">
        <v>72</v>
      </c>
      <c r="E24" s="84" t="s">
        <v>73</v>
      </c>
      <c r="F24" s="75" t="s">
        <v>74</v>
      </c>
      <c r="G24" s="67" t="s">
        <v>75</v>
      </c>
      <c r="H24" s="68">
        <v>45000</v>
      </c>
      <c r="I24" s="69">
        <v>25</v>
      </c>
      <c r="J24" s="69">
        <f>+H24*3.04%</f>
        <v>1368</v>
      </c>
      <c r="K24" s="69">
        <f>+H24*2.87%</f>
        <v>1291.5</v>
      </c>
      <c r="L24" s="69">
        <v>1148.33</v>
      </c>
      <c r="M24" s="69">
        <v>0</v>
      </c>
      <c r="N24" s="80">
        <f t="shared" si="9"/>
        <v>3832.83</v>
      </c>
      <c r="O24" s="69">
        <f>+H24-N24</f>
        <v>41167.17</v>
      </c>
      <c r="P24" s="70">
        <f>+H24*7.09%</f>
        <v>3190.5</v>
      </c>
      <c r="Q24" s="70">
        <f>+H24*7.1%</f>
        <v>3194.9999999999995</v>
      </c>
      <c r="R24" s="70">
        <f>+H24*1.1%</f>
        <v>495.00000000000006</v>
      </c>
      <c r="S24" s="81">
        <f t="shared" si="7"/>
        <v>6880.5</v>
      </c>
    </row>
    <row r="25" spans="2:19" s="71" customFormat="1" x14ac:dyDescent="0.35">
      <c r="B25" s="78">
        <f t="shared" si="8"/>
        <v>13</v>
      </c>
      <c r="C25" s="75" t="s">
        <v>76</v>
      </c>
      <c r="D25" s="84" t="s">
        <v>77</v>
      </c>
      <c r="E25" s="76" t="s">
        <v>78</v>
      </c>
      <c r="F25" s="75" t="s">
        <v>79</v>
      </c>
      <c r="G25" s="67" t="s">
        <v>293</v>
      </c>
      <c r="H25" s="68">
        <v>9000</v>
      </c>
      <c r="I25" s="80">
        <v>25</v>
      </c>
      <c r="J25" s="80">
        <f>+H25*3.04%</f>
        <v>273.60000000000002</v>
      </c>
      <c r="K25" s="80">
        <f>+H25*2.87%</f>
        <v>258.3</v>
      </c>
      <c r="L25" s="80">
        <v>0</v>
      </c>
      <c r="M25" s="80">
        <v>0</v>
      </c>
      <c r="N25" s="80">
        <f t="shared" si="9"/>
        <v>556.90000000000009</v>
      </c>
      <c r="O25" s="80">
        <f>+H25-N25</f>
        <v>8443.1</v>
      </c>
      <c r="P25" s="81">
        <f>+H25*7.09%</f>
        <v>638.1</v>
      </c>
      <c r="Q25" s="81">
        <f>+H25*7.1%</f>
        <v>638.99999999999989</v>
      </c>
      <c r="R25" s="81">
        <f>+H25*1.1%</f>
        <v>99.000000000000014</v>
      </c>
      <c r="S25" s="81">
        <f t="shared" si="7"/>
        <v>1376.1</v>
      </c>
    </row>
    <row r="26" spans="2:19" s="71" customFormat="1" x14ac:dyDescent="0.35">
      <c r="B26" s="78">
        <f t="shared" si="8"/>
        <v>14</v>
      </c>
      <c r="C26" s="75" t="s">
        <v>81</v>
      </c>
      <c r="D26" s="84" t="s">
        <v>82</v>
      </c>
      <c r="E26" s="84" t="s">
        <v>83</v>
      </c>
      <c r="F26" s="75" t="s">
        <v>24</v>
      </c>
      <c r="G26" s="67" t="s">
        <v>84</v>
      </c>
      <c r="H26" s="68">
        <v>35000</v>
      </c>
      <c r="I26" s="80">
        <v>25</v>
      </c>
      <c r="J26" s="80">
        <f t="shared" ref="J26:J40" si="14">+H26*3.04%</f>
        <v>1064</v>
      </c>
      <c r="K26" s="80">
        <f t="shared" ref="K26:K40" si="15">+H26*2.87%</f>
        <v>1004.5</v>
      </c>
      <c r="L26" s="80">
        <v>0</v>
      </c>
      <c r="M26" s="80">
        <v>0</v>
      </c>
      <c r="N26" s="80">
        <f t="shared" si="9"/>
        <v>2093.5</v>
      </c>
      <c r="O26" s="80">
        <f t="shared" ref="O26:O52" si="16">+H26-N26</f>
        <v>32906.5</v>
      </c>
      <c r="P26" s="81">
        <f t="shared" ref="P26:P52" si="17">+H26*7.09%</f>
        <v>2481.5</v>
      </c>
      <c r="Q26" s="81">
        <f t="shared" ref="Q26:Q52" si="18">+H26*7.1%</f>
        <v>2485</v>
      </c>
      <c r="R26" s="81">
        <f t="shared" ref="R26:R32" si="19">+H26*1.1%</f>
        <v>385.00000000000006</v>
      </c>
      <c r="S26" s="81">
        <f t="shared" si="7"/>
        <v>5351.5</v>
      </c>
    </row>
    <row r="27" spans="2:19" s="71" customFormat="1" x14ac:dyDescent="0.35">
      <c r="B27" s="78">
        <f t="shared" si="8"/>
        <v>15</v>
      </c>
      <c r="C27" s="75" t="s">
        <v>85</v>
      </c>
      <c r="D27" s="84" t="s">
        <v>86</v>
      </c>
      <c r="E27" s="84" t="s">
        <v>87</v>
      </c>
      <c r="F27" s="75" t="s">
        <v>24</v>
      </c>
      <c r="G27" s="67" t="s">
        <v>88</v>
      </c>
      <c r="H27" s="68">
        <v>35000</v>
      </c>
      <c r="I27" s="80">
        <v>25</v>
      </c>
      <c r="J27" s="80">
        <f t="shared" si="14"/>
        <v>1064</v>
      </c>
      <c r="K27" s="80">
        <f t="shared" si="15"/>
        <v>1004.5</v>
      </c>
      <c r="L27" s="80">
        <v>0</v>
      </c>
      <c r="M27" s="80">
        <v>0</v>
      </c>
      <c r="N27" s="80">
        <f t="shared" si="9"/>
        <v>2093.5</v>
      </c>
      <c r="O27" s="80">
        <f t="shared" si="16"/>
        <v>32906.5</v>
      </c>
      <c r="P27" s="81">
        <f t="shared" si="17"/>
        <v>2481.5</v>
      </c>
      <c r="Q27" s="81">
        <f t="shared" si="18"/>
        <v>2485</v>
      </c>
      <c r="R27" s="81">
        <f t="shared" si="19"/>
        <v>385.00000000000006</v>
      </c>
      <c r="S27" s="81">
        <f t="shared" si="7"/>
        <v>5351.5</v>
      </c>
    </row>
    <row r="28" spans="2:19" s="71" customFormat="1" x14ac:dyDescent="0.35">
      <c r="B28" s="78">
        <f t="shared" si="8"/>
        <v>16</v>
      </c>
      <c r="C28" s="75" t="s">
        <v>89</v>
      </c>
      <c r="D28" s="84" t="s">
        <v>90</v>
      </c>
      <c r="E28" s="84" t="s">
        <v>91</v>
      </c>
      <c r="F28" s="75" t="s">
        <v>24</v>
      </c>
      <c r="G28" s="67" t="s">
        <v>92</v>
      </c>
      <c r="H28" s="68">
        <v>35000</v>
      </c>
      <c r="I28" s="80">
        <v>25</v>
      </c>
      <c r="J28" s="80">
        <f t="shared" si="14"/>
        <v>1064</v>
      </c>
      <c r="K28" s="80">
        <f t="shared" si="15"/>
        <v>1004.5</v>
      </c>
      <c r="L28" s="80">
        <v>0</v>
      </c>
      <c r="M28" s="80">
        <v>0</v>
      </c>
      <c r="N28" s="80">
        <f t="shared" si="9"/>
        <v>2093.5</v>
      </c>
      <c r="O28" s="80">
        <f t="shared" si="16"/>
        <v>32906.5</v>
      </c>
      <c r="P28" s="81">
        <f t="shared" si="17"/>
        <v>2481.5</v>
      </c>
      <c r="Q28" s="81">
        <f t="shared" si="18"/>
        <v>2485</v>
      </c>
      <c r="R28" s="81">
        <f t="shared" si="19"/>
        <v>385.00000000000006</v>
      </c>
      <c r="S28" s="81">
        <f t="shared" si="7"/>
        <v>5351.5</v>
      </c>
    </row>
    <row r="29" spans="2:19" s="71" customFormat="1" x14ac:dyDescent="0.35">
      <c r="B29" s="78">
        <f t="shared" si="8"/>
        <v>17</v>
      </c>
      <c r="C29" s="75" t="s">
        <v>93</v>
      </c>
      <c r="D29" s="84" t="s">
        <v>94</v>
      </c>
      <c r="E29" s="84" t="s">
        <v>95</v>
      </c>
      <c r="F29" s="75" t="s">
        <v>24</v>
      </c>
      <c r="G29" s="67" t="s">
        <v>96</v>
      </c>
      <c r="H29" s="68">
        <v>35000</v>
      </c>
      <c r="I29" s="80">
        <v>25</v>
      </c>
      <c r="J29" s="80">
        <f t="shared" si="14"/>
        <v>1064</v>
      </c>
      <c r="K29" s="80">
        <f t="shared" si="15"/>
        <v>1004.5</v>
      </c>
      <c r="L29" s="80">
        <v>0</v>
      </c>
      <c r="M29" s="80">
        <v>0</v>
      </c>
      <c r="N29" s="80">
        <f t="shared" si="9"/>
        <v>2093.5</v>
      </c>
      <c r="O29" s="80">
        <f t="shared" si="16"/>
        <v>32906.5</v>
      </c>
      <c r="P29" s="81">
        <f t="shared" si="17"/>
        <v>2481.5</v>
      </c>
      <c r="Q29" s="81">
        <f t="shared" si="18"/>
        <v>2485</v>
      </c>
      <c r="R29" s="81">
        <f t="shared" si="19"/>
        <v>385.00000000000006</v>
      </c>
      <c r="S29" s="81">
        <f t="shared" si="7"/>
        <v>5351.5</v>
      </c>
    </row>
    <row r="30" spans="2:19" s="71" customFormat="1" x14ac:dyDescent="0.35">
      <c r="B30" s="78">
        <f t="shared" si="8"/>
        <v>18</v>
      </c>
      <c r="C30" s="75" t="s">
        <v>97</v>
      </c>
      <c r="D30" s="84" t="s">
        <v>98</v>
      </c>
      <c r="E30" s="84" t="s">
        <v>99</v>
      </c>
      <c r="F30" s="75" t="s">
        <v>24</v>
      </c>
      <c r="G30" s="67" t="s">
        <v>100</v>
      </c>
      <c r="H30" s="68">
        <v>35000</v>
      </c>
      <c r="I30" s="80">
        <v>25</v>
      </c>
      <c r="J30" s="80">
        <f t="shared" si="14"/>
        <v>1064</v>
      </c>
      <c r="K30" s="80">
        <f t="shared" si="15"/>
        <v>1004.5</v>
      </c>
      <c r="L30" s="80">
        <v>0</v>
      </c>
      <c r="M30" s="80">
        <v>0</v>
      </c>
      <c r="N30" s="80">
        <f t="shared" si="9"/>
        <v>2093.5</v>
      </c>
      <c r="O30" s="80">
        <f t="shared" si="16"/>
        <v>32906.5</v>
      </c>
      <c r="P30" s="81">
        <f t="shared" si="17"/>
        <v>2481.5</v>
      </c>
      <c r="Q30" s="81">
        <f t="shared" si="18"/>
        <v>2485</v>
      </c>
      <c r="R30" s="81">
        <f t="shared" si="19"/>
        <v>385.00000000000006</v>
      </c>
      <c r="S30" s="81">
        <f t="shared" si="7"/>
        <v>5351.5</v>
      </c>
    </row>
    <row r="31" spans="2:19" s="71" customFormat="1" x14ac:dyDescent="0.35">
      <c r="B31" s="78">
        <f t="shared" si="8"/>
        <v>19</v>
      </c>
      <c r="C31" s="75" t="s">
        <v>101</v>
      </c>
      <c r="D31" s="84" t="s">
        <v>102</v>
      </c>
      <c r="E31" s="84" t="s">
        <v>103</v>
      </c>
      <c r="F31" s="75" t="s">
        <v>64</v>
      </c>
      <c r="G31" s="67" t="s">
        <v>104</v>
      </c>
      <c r="H31" s="68">
        <v>35000</v>
      </c>
      <c r="I31" s="80">
        <v>25</v>
      </c>
      <c r="J31" s="80">
        <f t="shared" si="14"/>
        <v>1064</v>
      </c>
      <c r="K31" s="80">
        <f t="shared" si="15"/>
        <v>1004.5</v>
      </c>
      <c r="L31" s="80">
        <v>0</v>
      </c>
      <c r="M31" s="80">
        <v>0</v>
      </c>
      <c r="N31" s="80">
        <f t="shared" si="9"/>
        <v>2093.5</v>
      </c>
      <c r="O31" s="80">
        <f t="shared" si="16"/>
        <v>32906.5</v>
      </c>
      <c r="P31" s="81">
        <f t="shared" si="17"/>
        <v>2481.5</v>
      </c>
      <c r="Q31" s="81">
        <f t="shared" si="18"/>
        <v>2485</v>
      </c>
      <c r="R31" s="81">
        <f t="shared" si="19"/>
        <v>385.00000000000006</v>
      </c>
      <c r="S31" s="81">
        <f t="shared" si="7"/>
        <v>5351.5</v>
      </c>
    </row>
    <row r="32" spans="2:19" s="71" customFormat="1" x14ac:dyDescent="0.35">
      <c r="B32" s="78">
        <f t="shared" si="8"/>
        <v>20</v>
      </c>
      <c r="C32" s="78" t="s">
        <v>105</v>
      </c>
      <c r="D32" s="84" t="s">
        <v>106</v>
      </c>
      <c r="E32" s="84" t="s">
        <v>107</v>
      </c>
      <c r="F32" s="78" t="s">
        <v>24</v>
      </c>
      <c r="G32" s="67" t="s">
        <v>108</v>
      </c>
      <c r="H32" s="79">
        <v>35000</v>
      </c>
      <c r="I32" s="80">
        <v>25</v>
      </c>
      <c r="J32" s="80">
        <f t="shared" si="14"/>
        <v>1064</v>
      </c>
      <c r="K32" s="80">
        <f t="shared" si="15"/>
        <v>1004.5</v>
      </c>
      <c r="L32" s="80">
        <v>0</v>
      </c>
      <c r="M32" s="80">
        <v>0</v>
      </c>
      <c r="N32" s="80">
        <f t="shared" si="9"/>
        <v>2093.5</v>
      </c>
      <c r="O32" s="80">
        <f t="shared" si="16"/>
        <v>32906.5</v>
      </c>
      <c r="P32" s="81">
        <f t="shared" si="17"/>
        <v>2481.5</v>
      </c>
      <c r="Q32" s="81">
        <f t="shared" si="18"/>
        <v>2485</v>
      </c>
      <c r="R32" s="81">
        <f t="shared" si="19"/>
        <v>385.00000000000006</v>
      </c>
      <c r="S32" s="81">
        <f t="shared" si="7"/>
        <v>5351.5</v>
      </c>
    </row>
    <row r="33" spans="2:19" s="71" customFormat="1" x14ac:dyDescent="0.35">
      <c r="B33" s="78">
        <f t="shared" si="8"/>
        <v>21</v>
      </c>
      <c r="C33" s="75" t="s">
        <v>109</v>
      </c>
      <c r="D33" s="84" t="s">
        <v>110</v>
      </c>
      <c r="E33" s="87" t="s">
        <v>111</v>
      </c>
      <c r="F33" s="75" t="s">
        <v>112</v>
      </c>
      <c r="G33" s="67" t="s">
        <v>113</v>
      </c>
      <c r="H33" s="68">
        <v>85000</v>
      </c>
      <c r="I33" s="80">
        <v>25</v>
      </c>
      <c r="J33" s="80">
        <f t="shared" si="14"/>
        <v>2584</v>
      </c>
      <c r="K33" s="80">
        <f t="shared" si="15"/>
        <v>2439.5</v>
      </c>
      <c r="L33" s="80">
        <v>8577.06</v>
      </c>
      <c r="M33" s="80">
        <v>0</v>
      </c>
      <c r="N33" s="80">
        <f t="shared" si="9"/>
        <v>13625.56</v>
      </c>
      <c r="O33" s="80">
        <f t="shared" si="16"/>
        <v>71374.44</v>
      </c>
      <c r="P33" s="81">
        <f t="shared" si="17"/>
        <v>6026.5</v>
      </c>
      <c r="Q33" s="81">
        <f t="shared" si="18"/>
        <v>6034.9999999999991</v>
      </c>
      <c r="R33" s="79">
        <v>593.21</v>
      </c>
      <c r="S33" s="81">
        <f>+P33+Q33+R33</f>
        <v>12654.71</v>
      </c>
    </row>
    <row r="34" spans="2:19" s="71" customFormat="1" x14ac:dyDescent="0.35">
      <c r="B34" s="78">
        <f t="shared" si="8"/>
        <v>22</v>
      </c>
      <c r="C34" s="78" t="s">
        <v>114</v>
      </c>
      <c r="D34" s="76" t="s">
        <v>115</v>
      </c>
      <c r="E34" s="84" t="s">
        <v>116</v>
      </c>
      <c r="F34" s="78" t="s">
        <v>117</v>
      </c>
      <c r="G34" s="67" t="s">
        <v>291</v>
      </c>
      <c r="H34" s="79">
        <v>9000</v>
      </c>
      <c r="I34" s="80">
        <v>25</v>
      </c>
      <c r="J34" s="80">
        <f t="shared" si="14"/>
        <v>273.60000000000002</v>
      </c>
      <c r="K34" s="80">
        <f t="shared" si="15"/>
        <v>258.3</v>
      </c>
      <c r="L34" s="80">
        <v>0</v>
      </c>
      <c r="M34" s="80">
        <v>0</v>
      </c>
      <c r="N34" s="80">
        <f t="shared" si="9"/>
        <v>556.90000000000009</v>
      </c>
      <c r="O34" s="80">
        <f t="shared" si="16"/>
        <v>8443.1</v>
      </c>
      <c r="P34" s="81">
        <f t="shared" si="17"/>
        <v>638.1</v>
      </c>
      <c r="Q34" s="81">
        <f t="shared" si="18"/>
        <v>638.99999999999989</v>
      </c>
      <c r="R34" s="81">
        <f t="shared" ref="R34:R52" si="20">+H34*1.1%</f>
        <v>99.000000000000014</v>
      </c>
      <c r="S34" s="81">
        <f t="shared" ref="S34:S55" si="21">+P34+Q34+R34</f>
        <v>1376.1</v>
      </c>
    </row>
    <row r="35" spans="2:19" s="71" customFormat="1" x14ac:dyDescent="0.35">
      <c r="B35" s="78">
        <f t="shared" si="8"/>
        <v>23</v>
      </c>
      <c r="C35" s="78" t="s">
        <v>119</v>
      </c>
      <c r="D35" s="76" t="s">
        <v>120</v>
      </c>
      <c r="E35" s="84" t="s">
        <v>121</v>
      </c>
      <c r="F35" s="78" t="s">
        <v>117</v>
      </c>
      <c r="G35" s="67" t="s">
        <v>295</v>
      </c>
      <c r="H35" s="79">
        <v>9000</v>
      </c>
      <c r="I35" s="80">
        <v>25</v>
      </c>
      <c r="J35" s="80">
        <f t="shared" si="14"/>
        <v>273.60000000000002</v>
      </c>
      <c r="K35" s="80">
        <f t="shared" si="15"/>
        <v>258.3</v>
      </c>
      <c r="L35" s="80">
        <v>0</v>
      </c>
      <c r="M35" s="80">
        <v>0</v>
      </c>
      <c r="N35" s="80">
        <f t="shared" si="9"/>
        <v>556.90000000000009</v>
      </c>
      <c r="O35" s="80">
        <f t="shared" si="16"/>
        <v>8443.1</v>
      </c>
      <c r="P35" s="81">
        <f t="shared" si="17"/>
        <v>638.1</v>
      </c>
      <c r="Q35" s="81">
        <f t="shared" si="18"/>
        <v>638.99999999999989</v>
      </c>
      <c r="R35" s="81">
        <f t="shared" si="20"/>
        <v>99.000000000000014</v>
      </c>
      <c r="S35" s="81">
        <f t="shared" si="21"/>
        <v>1376.1</v>
      </c>
    </row>
    <row r="36" spans="2:19" s="71" customFormat="1" x14ac:dyDescent="0.35">
      <c r="B36" s="78">
        <f t="shared" si="8"/>
        <v>24</v>
      </c>
      <c r="C36" s="78" t="s">
        <v>123</v>
      </c>
      <c r="D36" s="76" t="s">
        <v>124</v>
      </c>
      <c r="E36" s="84" t="s">
        <v>125</v>
      </c>
      <c r="F36" s="78" t="s">
        <v>117</v>
      </c>
      <c r="G36" s="67" t="s">
        <v>289</v>
      </c>
      <c r="H36" s="79">
        <v>9000</v>
      </c>
      <c r="I36" s="80">
        <v>25</v>
      </c>
      <c r="J36" s="80">
        <f t="shared" si="14"/>
        <v>273.60000000000002</v>
      </c>
      <c r="K36" s="80">
        <f t="shared" si="15"/>
        <v>258.3</v>
      </c>
      <c r="L36" s="80">
        <v>0</v>
      </c>
      <c r="M36" s="80">
        <v>0</v>
      </c>
      <c r="N36" s="80">
        <f t="shared" si="9"/>
        <v>556.90000000000009</v>
      </c>
      <c r="O36" s="80">
        <f t="shared" si="16"/>
        <v>8443.1</v>
      </c>
      <c r="P36" s="81">
        <f t="shared" si="17"/>
        <v>638.1</v>
      </c>
      <c r="Q36" s="81">
        <f t="shared" si="18"/>
        <v>638.99999999999989</v>
      </c>
      <c r="R36" s="81">
        <f t="shared" si="20"/>
        <v>99.000000000000014</v>
      </c>
      <c r="S36" s="81">
        <f t="shared" si="21"/>
        <v>1376.1</v>
      </c>
    </row>
    <row r="37" spans="2:19" s="71" customFormat="1" x14ac:dyDescent="0.35">
      <c r="B37" s="78">
        <f t="shared" si="8"/>
        <v>25</v>
      </c>
      <c r="C37" s="78" t="s">
        <v>127</v>
      </c>
      <c r="D37" s="76" t="s">
        <v>128</v>
      </c>
      <c r="E37" s="84" t="s">
        <v>129</v>
      </c>
      <c r="F37" s="78" t="s">
        <v>117</v>
      </c>
      <c r="G37" s="67" t="s">
        <v>292</v>
      </c>
      <c r="H37" s="79">
        <v>9000</v>
      </c>
      <c r="I37" s="80">
        <v>25</v>
      </c>
      <c r="J37" s="80">
        <f t="shared" si="14"/>
        <v>273.60000000000002</v>
      </c>
      <c r="K37" s="80">
        <f t="shared" si="15"/>
        <v>258.3</v>
      </c>
      <c r="L37" s="80">
        <v>0</v>
      </c>
      <c r="M37" s="80">
        <v>0</v>
      </c>
      <c r="N37" s="80">
        <f t="shared" si="9"/>
        <v>556.90000000000009</v>
      </c>
      <c r="O37" s="80">
        <f t="shared" si="16"/>
        <v>8443.1</v>
      </c>
      <c r="P37" s="81">
        <f t="shared" si="17"/>
        <v>638.1</v>
      </c>
      <c r="Q37" s="81">
        <f t="shared" si="18"/>
        <v>638.99999999999989</v>
      </c>
      <c r="R37" s="81">
        <f t="shared" si="20"/>
        <v>99.000000000000014</v>
      </c>
      <c r="S37" s="81">
        <f t="shared" si="21"/>
        <v>1376.1</v>
      </c>
    </row>
    <row r="38" spans="2:19" s="71" customFormat="1" x14ac:dyDescent="0.35">
      <c r="B38" s="78">
        <f t="shared" si="8"/>
        <v>26</v>
      </c>
      <c r="C38" s="78" t="s">
        <v>131</v>
      </c>
      <c r="D38" s="76" t="s">
        <v>132</v>
      </c>
      <c r="E38" s="84" t="s">
        <v>133</v>
      </c>
      <c r="F38" s="78" t="s">
        <v>117</v>
      </c>
      <c r="G38" s="67" t="s">
        <v>287</v>
      </c>
      <c r="H38" s="79">
        <v>9000</v>
      </c>
      <c r="I38" s="80">
        <v>25</v>
      </c>
      <c r="J38" s="80">
        <f t="shared" si="14"/>
        <v>273.60000000000002</v>
      </c>
      <c r="K38" s="80">
        <f t="shared" si="15"/>
        <v>258.3</v>
      </c>
      <c r="L38" s="80">
        <v>0</v>
      </c>
      <c r="M38" s="80">
        <v>0</v>
      </c>
      <c r="N38" s="80">
        <f t="shared" si="9"/>
        <v>556.90000000000009</v>
      </c>
      <c r="O38" s="80">
        <f t="shared" si="16"/>
        <v>8443.1</v>
      </c>
      <c r="P38" s="81">
        <f t="shared" si="17"/>
        <v>638.1</v>
      </c>
      <c r="Q38" s="81">
        <f t="shared" si="18"/>
        <v>638.99999999999989</v>
      </c>
      <c r="R38" s="81">
        <f t="shared" si="20"/>
        <v>99.000000000000014</v>
      </c>
      <c r="S38" s="81">
        <f t="shared" si="21"/>
        <v>1376.1</v>
      </c>
    </row>
    <row r="39" spans="2:19" s="71" customFormat="1" x14ac:dyDescent="0.35">
      <c r="B39" s="78">
        <f t="shared" si="8"/>
        <v>27</v>
      </c>
      <c r="C39" s="78" t="s">
        <v>135</v>
      </c>
      <c r="D39" s="76" t="s">
        <v>136</v>
      </c>
      <c r="E39" s="84" t="s">
        <v>137</v>
      </c>
      <c r="F39" s="78" t="s">
        <v>117</v>
      </c>
      <c r="G39" s="67" t="s">
        <v>290</v>
      </c>
      <c r="H39" s="79">
        <v>9000</v>
      </c>
      <c r="I39" s="80">
        <v>25</v>
      </c>
      <c r="J39" s="80">
        <f t="shared" si="14"/>
        <v>273.60000000000002</v>
      </c>
      <c r="K39" s="80">
        <f t="shared" si="15"/>
        <v>258.3</v>
      </c>
      <c r="L39" s="80">
        <v>0</v>
      </c>
      <c r="M39" s="80">
        <v>0</v>
      </c>
      <c r="N39" s="80">
        <f t="shared" si="9"/>
        <v>556.90000000000009</v>
      </c>
      <c r="O39" s="80">
        <f t="shared" si="16"/>
        <v>8443.1</v>
      </c>
      <c r="P39" s="81">
        <f t="shared" si="17"/>
        <v>638.1</v>
      </c>
      <c r="Q39" s="81">
        <f t="shared" si="18"/>
        <v>638.99999999999989</v>
      </c>
      <c r="R39" s="81">
        <f t="shared" si="20"/>
        <v>99.000000000000014</v>
      </c>
      <c r="S39" s="81">
        <f t="shared" si="21"/>
        <v>1376.1</v>
      </c>
    </row>
    <row r="40" spans="2:19" s="71" customFormat="1" x14ac:dyDescent="0.35">
      <c r="B40" s="78">
        <f t="shared" si="8"/>
        <v>28</v>
      </c>
      <c r="C40" s="78" t="s">
        <v>139</v>
      </c>
      <c r="D40" s="76" t="s">
        <v>140</v>
      </c>
      <c r="E40" s="84" t="s">
        <v>141</v>
      </c>
      <c r="F40" s="78" t="s">
        <v>117</v>
      </c>
      <c r="G40" s="67" t="s">
        <v>285</v>
      </c>
      <c r="H40" s="79">
        <v>9000</v>
      </c>
      <c r="I40" s="80">
        <v>25</v>
      </c>
      <c r="J40" s="80">
        <f t="shared" si="14"/>
        <v>273.60000000000002</v>
      </c>
      <c r="K40" s="80">
        <f t="shared" si="15"/>
        <v>258.3</v>
      </c>
      <c r="L40" s="80">
        <v>0</v>
      </c>
      <c r="M40" s="80">
        <v>0</v>
      </c>
      <c r="N40" s="80">
        <f t="shared" si="9"/>
        <v>556.90000000000009</v>
      </c>
      <c r="O40" s="80">
        <f t="shared" si="16"/>
        <v>8443.1</v>
      </c>
      <c r="P40" s="81">
        <f t="shared" si="17"/>
        <v>638.1</v>
      </c>
      <c r="Q40" s="81">
        <f t="shared" si="18"/>
        <v>638.99999999999989</v>
      </c>
      <c r="R40" s="81">
        <f t="shared" si="20"/>
        <v>99.000000000000014</v>
      </c>
      <c r="S40" s="81">
        <f t="shared" si="21"/>
        <v>1376.1</v>
      </c>
    </row>
    <row r="41" spans="2:19" s="71" customFormat="1" x14ac:dyDescent="0.35">
      <c r="B41" s="78">
        <f t="shared" si="8"/>
        <v>29</v>
      </c>
      <c r="C41" s="88" t="s">
        <v>143</v>
      </c>
      <c r="D41" s="89" t="s">
        <v>144</v>
      </c>
      <c r="E41" s="66" t="s">
        <v>145</v>
      </c>
      <c r="F41" s="88" t="s">
        <v>146</v>
      </c>
      <c r="G41" s="67" t="s">
        <v>259</v>
      </c>
      <c r="H41" s="90">
        <v>20000</v>
      </c>
      <c r="I41" s="69">
        <v>25</v>
      </c>
      <c r="J41" s="69">
        <f>+H41*3.04%</f>
        <v>608</v>
      </c>
      <c r="K41" s="69">
        <f>+H41*2.87%</f>
        <v>574</v>
      </c>
      <c r="L41" s="69">
        <v>0</v>
      </c>
      <c r="M41" s="80">
        <v>0</v>
      </c>
      <c r="N41" s="69">
        <f t="shared" ref="N41:N52" si="22">+I41+J41+K41+L41</f>
        <v>1207</v>
      </c>
      <c r="O41" s="69">
        <f t="shared" si="16"/>
        <v>18793</v>
      </c>
      <c r="P41" s="70">
        <f t="shared" si="17"/>
        <v>1418</v>
      </c>
      <c r="Q41" s="70">
        <f t="shared" si="18"/>
        <v>1419.9999999999998</v>
      </c>
      <c r="R41" s="70">
        <f t="shared" si="20"/>
        <v>220.00000000000003</v>
      </c>
      <c r="S41" s="81">
        <f t="shared" si="21"/>
        <v>3058</v>
      </c>
    </row>
    <row r="42" spans="2:19" s="71" customFormat="1" x14ac:dyDescent="0.35">
      <c r="B42" s="78">
        <f t="shared" si="8"/>
        <v>30</v>
      </c>
      <c r="C42" s="88" t="s">
        <v>148</v>
      </c>
      <c r="D42" s="89" t="s">
        <v>149</v>
      </c>
      <c r="E42" s="66" t="s">
        <v>150</v>
      </c>
      <c r="F42" s="88" t="s">
        <v>146</v>
      </c>
      <c r="G42" s="67" t="s">
        <v>260</v>
      </c>
      <c r="H42" s="90">
        <v>20000</v>
      </c>
      <c r="I42" s="69">
        <v>25</v>
      </c>
      <c r="J42" s="69">
        <f t="shared" ref="J42:J52" si="23">+H42*3.04%</f>
        <v>608</v>
      </c>
      <c r="K42" s="69">
        <f t="shared" ref="K42:K52" si="24">+H42*2.87%</f>
        <v>574</v>
      </c>
      <c r="L42" s="69">
        <v>0</v>
      </c>
      <c r="M42" s="80">
        <v>0</v>
      </c>
      <c r="N42" s="69">
        <f t="shared" si="22"/>
        <v>1207</v>
      </c>
      <c r="O42" s="69">
        <f t="shared" si="16"/>
        <v>18793</v>
      </c>
      <c r="P42" s="70">
        <f t="shared" si="17"/>
        <v>1418</v>
      </c>
      <c r="Q42" s="70">
        <f t="shared" si="18"/>
        <v>1419.9999999999998</v>
      </c>
      <c r="R42" s="70">
        <f t="shared" si="20"/>
        <v>220.00000000000003</v>
      </c>
      <c r="S42" s="81">
        <f t="shared" si="21"/>
        <v>3058</v>
      </c>
    </row>
    <row r="43" spans="2:19" s="71" customFormat="1" x14ac:dyDescent="0.35">
      <c r="B43" s="78">
        <f t="shared" si="8"/>
        <v>31</v>
      </c>
      <c r="C43" s="88" t="s">
        <v>152</v>
      </c>
      <c r="D43" s="89" t="s">
        <v>153</v>
      </c>
      <c r="E43" s="66" t="s">
        <v>154</v>
      </c>
      <c r="F43" s="88" t="s">
        <v>146</v>
      </c>
      <c r="G43" s="67" t="s">
        <v>261</v>
      </c>
      <c r="H43" s="90">
        <v>20000</v>
      </c>
      <c r="I43" s="69">
        <v>25</v>
      </c>
      <c r="J43" s="69">
        <f t="shared" si="23"/>
        <v>608</v>
      </c>
      <c r="K43" s="69">
        <f t="shared" si="24"/>
        <v>574</v>
      </c>
      <c r="L43" s="69">
        <v>0</v>
      </c>
      <c r="M43" s="80">
        <v>0</v>
      </c>
      <c r="N43" s="69">
        <f t="shared" si="22"/>
        <v>1207</v>
      </c>
      <c r="O43" s="69">
        <f t="shared" si="16"/>
        <v>18793</v>
      </c>
      <c r="P43" s="70">
        <f t="shared" si="17"/>
        <v>1418</v>
      </c>
      <c r="Q43" s="70">
        <f t="shared" si="18"/>
        <v>1419.9999999999998</v>
      </c>
      <c r="R43" s="70">
        <f t="shared" si="20"/>
        <v>220.00000000000003</v>
      </c>
      <c r="S43" s="81">
        <f t="shared" si="21"/>
        <v>3058</v>
      </c>
    </row>
    <row r="44" spans="2:19" s="71" customFormat="1" x14ac:dyDescent="0.35">
      <c r="B44" s="78">
        <f t="shared" si="8"/>
        <v>32</v>
      </c>
      <c r="C44" s="65" t="s">
        <v>156</v>
      </c>
      <c r="D44" s="89" t="s">
        <v>157</v>
      </c>
      <c r="E44" s="66" t="s">
        <v>158</v>
      </c>
      <c r="F44" s="88" t="s">
        <v>146</v>
      </c>
      <c r="G44" s="67" t="s">
        <v>262</v>
      </c>
      <c r="H44" s="90">
        <v>20000</v>
      </c>
      <c r="I44" s="69">
        <v>25</v>
      </c>
      <c r="J44" s="69">
        <f t="shared" si="23"/>
        <v>608</v>
      </c>
      <c r="K44" s="69">
        <f t="shared" si="24"/>
        <v>574</v>
      </c>
      <c r="L44" s="69">
        <v>0</v>
      </c>
      <c r="M44" s="80">
        <v>0</v>
      </c>
      <c r="N44" s="69">
        <f t="shared" si="22"/>
        <v>1207</v>
      </c>
      <c r="O44" s="69">
        <f t="shared" si="16"/>
        <v>18793</v>
      </c>
      <c r="P44" s="70">
        <f t="shared" si="17"/>
        <v>1418</v>
      </c>
      <c r="Q44" s="70">
        <f t="shared" si="18"/>
        <v>1419.9999999999998</v>
      </c>
      <c r="R44" s="70">
        <f t="shared" si="20"/>
        <v>220.00000000000003</v>
      </c>
      <c r="S44" s="81">
        <f t="shared" si="21"/>
        <v>3058</v>
      </c>
    </row>
    <row r="45" spans="2:19" s="71" customFormat="1" x14ac:dyDescent="0.35">
      <c r="B45" s="78">
        <f t="shared" si="8"/>
        <v>33</v>
      </c>
      <c r="C45" s="88" t="s">
        <v>160</v>
      </c>
      <c r="D45" s="89" t="s">
        <v>161</v>
      </c>
      <c r="E45" s="76" t="s">
        <v>162</v>
      </c>
      <c r="F45" s="65" t="s">
        <v>163</v>
      </c>
      <c r="G45" s="67" t="s">
        <v>263</v>
      </c>
      <c r="H45" s="90">
        <v>20000</v>
      </c>
      <c r="I45" s="69">
        <v>25</v>
      </c>
      <c r="J45" s="69">
        <f t="shared" si="23"/>
        <v>608</v>
      </c>
      <c r="K45" s="69">
        <f t="shared" si="24"/>
        <v>574</v>
      </c>
      <c r="L45" s="69">
        <v>0</v>
      </c>
      <c r="M45" s="80">
        <v>0</v>
      </c>
      <c r="N45" s="69">
        <f t="shared" si="22"/>
        <v>1207</v>
      </c>
      <c r="O45" s="69">
        <f t="shared" si="16"/>
        <v>18793</v>
      </c>
      <c r="P45" s="70">
        <f t="shared" si="17"/>
        <v>1418</v>
      </c>
      <c r="Q45" s="70">
        <f t="shared" si="18"/>
        <v>1419.9999999999998</v>
      </c>
      <c r="R45" s="70">
        <f t="shared" si="20"/>
        <v>220.00000000000003</v>
      </c>
      <c r="S45" s="81">
        <f t="shared" si="21"/>
        <v>3058</v>
      </c>
    </row>
    <row r="46" spans="2:19" s="71" customFormat="1" x14ac:dyDescent="0.35">
      <c r="B46" s="78">
        <f t="shared" si="8"/>
        <v>34</v>
      </c>
      <c r="C46" s="88" t="s">
        <v>165</v>
      </c>
      <c r="D46" s="89" t="s">
        <v>166</v>
      </c>
      <c r="E46" s="66" t="s">
        <v>167</v>
      </c>
      <c r="F46" s="88" t="s">
        <v>168</v>
      </c>
      <c r="G46" s="91" t="s">
        <v>264</v>
      </c>
      <c r="H46" s="90">
        <v>35000</v>
      </c>
      <c r="I46" s="69">
        <v>25</v>
      </c>
      <c r="J46" s="69">
        <f t="shared" si="23"/>
        <v>1064</v>
      </c>
      <c r="K46" s="69">
        <f t="shared" si="24"/>
        <v>1004.5</v>
      </c>
      <c r="L46" s="69">
        <v>0</v>
      </c>
      <c r="M46" s="80">
        <v>0</v>
      </c>
      <c r="N46" s="69">
        <f t="shared" si="22"/>
        <v>2093.5</v>
      </c>
      <c r="O46" s="69">
        <f t="shared" si="16"/>
        <v>32906.5</v>
      </c>
      <c r="P46" s="70">
        <f t="shared" si="17"/>
        <v>2481.5</v>
      </c>
      <c r="Q46" s="70">
        <f t="shared" si="18"/>
        <v>2485</v>
      </c>
      <c r="R46" s="70">
        <f t="shared" si="20"/>
        <v>385.00000000000006</v>
      </c>
      <c r="S46" s="81">
        <f t="shared" si="21"/>
        <v>5351.5</v>
      </c>
    </row>
    <row r="47" spans="2:19" s="71" customFormat="1" x14ac:dyDescent="0.35">
      <c r="B47" s="78">
        <f t="shared" si="8"/>
        <v>35</v>
      </c>
      <c r="C47" s="88" t="s">
        <v>170</v>
      </c>
      <c r="D47" s="89" t="s">
        <v>171</v>
      </c>
      <c r="E47" s="66" t="s">
        <v>172</v>
      </c>
      <c r="F47" s="88" t="s">
        <v>168</v>
      </c>
      <c r="G47" s="91" t="s">
        <v>265</v>
      </c>
      <c r="H47" s="90">
        <v>35000</v>
      </c>
      <c r="I47" s="69">
        <v>25</v>
      </c>
      <c r="J47" s="69">
        <f t="shared" si="23"/>
        <v>1064</v>
      </c>
      <c r="K47" s="69">
        <f t="shared" si="24"/>
        <v>1004.5</v>
      </c>
      <c r="L47" s="69">
        <v>0</v>
      </c>
      <c r="M47" s="80">
        <v>0</v>
      </c>
      <c r="N47" s="69">
        <f t="shared" si="22"/>
        <v>2093.5</v>
      </c>
      <c r="O47" s="69">
        <f t="shared" si="16"/>
        <v>32906.5</v>
      </c>
      <c r="P47" s="70">
        <f t="shared" si="17"/>
        <v>2481.5</v>
      </c>
      <c r="Q47" s="70">
        <f t="shared" si="18"/>
        <v>2485</v>
      </c>
      <c r="R47" s="70">
        <f t="shared" si="20"/>
        <v>385.00000000000006</v>
      </c>
      <c r="S47" s="81">
        <f t="shared" si="21"/>
        <v>5351.5</v>
      </c>
    </row>
    <row r="48" spans="2:19" s="71" customFormat="1" x14ac:dyDescent="0.35">
      <c r="B48" s="78">
        <f t="shared" si="8"/>
        <v>36</v>
      </c>
      <c r="C48" s="88" t="s">
        <v>174</v>
      </c>
      <c r="D48" s="89" t="s">
        <v>175</v>
      </c>
      <c r="E48" s="66" t="s">
        <v>176</v>
      </c>
      <c r="F48" s="88" t="s">
        <v>168</v>
      </c>
      <c r="G48" s="91" t="s">
        <v>266</v>
      </c>
      <c r="H48" s="90">
        <v>35000</v>
      </c>
      <c r="I48" s="69">
        <v>25</v>
      </c>
      <c r="J48" s="69">
        <f t="shared" si="23"/>
        <v>1064</v>
      </c>
      <c r="K48" s="69">
        <f t="shared" si="24"/>
        <v>1004.5</v>
      </c>
      <c r="L48" s="69">
        <v>0</v>
      </c>
      <c r="M48" s="80">
        <v>0</v>
      </c>
      <c r="N48" s="69">
        <f t="shared" si="22"/>
        <v>2093.5</v>
      </c>
      <c r="O48" s="69">
        <f t="shared" si="16"/>
        <v>32906.5</v>
      </c>
      <c r="P48" s="70">
        <f t="shared" si="17"/>
        <v>2481.5</v>
      </c>
      <c r="Q48" s="70">
        <f t="shared" si="18"/>
        <v>2485</v>
      </c>
      <c r="R48" s="70">
        <f t="shared" si="20"/>
        <v>385.00000000000006</v>
      </c>
      <c r="S48" s="81">
        <f t="shared" si="21"/>
        <v>5351.5</v>
      </c>
    </row>
    <row r="49" spans="2:19" s="71" customFormat="1" x14ac:dyDescent="0.35">
      <c r="B49" s="78">
        <f t="shared" si="8"/>
        <v>37</v>
      </c>
      <c r="C49" s="88" t="s">
        <v>178</v>
      </c>
      <c r="D49" s="89" t="s">
        <v>179</v>
      </c>
      <c r="E49" s="66" t="s">
        <v>180</v>
      </c>
      <c r="F49" s="88" t="s">
        <v>168</v>
      </c>
      <c r="G49" s="91" t="s">
        <v>267</v>
      </c>
      <c r="H49" s="90">
        <v>35000</v>
      </c>
      <c r="I49" s="69">
        <v>25</v>
      </c>
      <c r="J49" s="69">
        <f t="shared" si="23"/>
        <v>1064</v>
      </c>
      <c r="K49" s="69">
        <f t="shared" si="24"/>
        <v>1004.5</v>
      </c>
      <c r="L49" s="69">
        <v>0</v>
      </c>
      <c r="M49" s="80">
        <v>0</v>
      </c>
      <c r="N49" s="69">
        <f t="shared" si="22"/>
        <v>2093.5</v>
      </c>
      <c r="O49" s="69">
        <f t="shared" si="16"/>
        <v>32906.5</v>
      </c>
      <c r="P49" s="70">
        <f t="shared" si="17"/>
        <v>2481.5</v>
      </c>
      <c r="Q49" s="70">
        <f t="shared" si="18"/>
        <v>2485</v>
      </c>
      <c r="R49" s="70">
        <f t="shared" si="20"/>
        <v>385.00000000000006</v>
      </c>
      <c r="S49" s="81">
        <f t="shared" si="21"/>
        <v>5351.5</v>
      </c>
    </row>
    <row r="50" spans="2:19" s="71" customFormat="1" x14ac:dyDescent="0.35">
      <c r="B50" s="78">
        <f t="shared" si="8"/>
        <v>38</v>
      </c>
      <c r="C50" s="88" t="s">
        <v>182</v>
      </c>
      <c r="D50" s="89" t="s">
        <v>183</v>
      </c>
      <c r="E50" s="66" t="s">
        <v>184</v>
      </c>
      <c r="F50" s="88" t="s">
        <v>168</v>
      </c>
      <c r="G50" s="91" t="s">
        <v>268</v>
      </c>
      <c r="H50" s="90">
        <v>35000</v>
      </c>
      <c r="I50" s="69">
        <v>25</v>
      </c>
      <c r="J50" s="69">
        <f t="shared" si="23"/>
        <v>1064</v>
      </c>
      <c r="K50" s="69">
        <f t="shared" si="24"/>
        <v>1004.5</v>
      </c>
      <c r="L50" s="69">
        <v>0</v>
      </c>
      <c r="M50" s="80">
        <v>0</v>
      </c>
      <c r="N50" s="69">
        <f t="shared" si="22"/>
        <v>2093.5</v>
      </c>
      <c r="O50" s="69">
        <f t="shared" si="16"/>
        <v>32906.5</v>
      </c>
      <c r="P50" s="70">
        <f t="shared" si="17"/>
        <v>2481.5</v>
      </c>
      <c r="Q50" s="70">
        <f t="shared" si="18"/>
        <v>2485</v>
      </c>
      <c r="R50" s="70">
        <f t="shared" si="20"/>
        <v>385.00000000000006</v>
      </c>
      <c r="S50" s="81">
        <f t="shared" si="21"/>
        <v>5351.5</v>
      </c>
    </row>
    <row r="51" spans="2:19" s="71" customFormat="1" x14ac:dyDescent="0.35">
      <c r="B51" s="78">
        <f t="shared" si="8"/>
        <v>39</v>
      </c>
      <c r="C51" s="65" t="s">
        <v>186</v>
      </c>
      <c r="D51" s="66" t="s">
        <v>187</v>
      </c>
      <c r="E51" s="92" t="s">
        <v>188</v>
      </c>
      <c r="F51" s="88" t="s">
        <v>189</v>
      </c>
      <c r="G51" s="91" t="s">
        <v>270</v>
      </c>
      <c r="H51" s="90">
        <v>20000</v>
      </c>
      <c r="I51" s="69">
        <v>25</v>
      </c>
      <c r="J51" s="69">
        <f t="shared" si="23"/>
        <v>608</v>
      </c>
      <c r="K51" s="69">
        <f t="shared" si="24"/>
        <v>574</v>
      </c>
      <c r="L51" s="69">
        <v>0</v>
      </c>
      <c r="M51" s="80">
        <v>0</v>
      </c>
      <c r="N51" s="69">
        <f t="shared" si="22"/>
        <v>1207</v>
      </c>
      <c r="O51" s="69">
        <f t="shared" si="16"/>
        <v>18793</v>
      </c>
      <c r="P51" s="70">
        <f t="shared" si="17"/>
        <v>1418</v>
      </c>
      <c r="Q51" s="70">
        <f t="shared" si="18"/>
        <v>1419.9999999999998</v>
      </c>
      <c r="R51" s="70">
        <f t="shared" si="20"/>
        <v>220.00000000000003</v>
      </c>
      <c r="S51" s="81">
        <f t="shared" si="21"/>
        <v>3058</v>
      </c>
    </row>
    <row r="52" spans="2:19" s="71" customFormat="1" x14ac:dyDescent="0.35">
      <c r="B52" s="78">
        <f t="shared" si="8"/>
        <v>40</v>
      </c>
      <c r="C52" s="65" t="s">
        <v>191</v>
      </c>
      <c r="D52" s="66" t="s">
        <v>192</v>
      </c>
      <c r="E52" s="92" t="s">
        <v>193</v>
      </c>
      <c r="F52" s="88" t="s">
        <v>194</v>
      </c>
      <c r="G52" s="91" t="s">
        <v>271</v>
      </c>
      <c r="H52" s="90">
        <v>20000</v>
      </c>
      <c r="I52" s="69">
        <v>25</v>
      </c>
      <c r="J52" s="69">
        <f t="shared" si="23"/>
        <v>608</v>
      </c>
      <c r="K52" s="69">
        <f t="shared" si="24"/>
        <v>574</v>
      </c>
      <c r="L52" s="69">
        <v>0</v>
      </c>
      <c r="M52" s="80">
        <v>0</v>
      </c>
      <c r="N52" s="69">
        <f t="shared" si="22"/>
        <v>1207</v>
      </c>
      <c r="O52" s="69">
        <f t="shared" si="16"/>
        <v>18793</v>
      </c>
      <c r="P52" s="70">
        <f t="shared" si="17"/>
        <v>1418</v>
      </c>
      <c r="Q52" s="70">
        <f t="shared" si="18"/>
        <v>1419.9999999999998</v>
      </c>
      <c r="R52" s="70">
        <f t="shared" si="20"/>
        <v>220.00000000000003</v>
      </c>
      <c r="S52" s="81">
        <f t="shared" si="21"/>
        <v>3058</v>
      </c>
    </row>
    <row r="53" spans="2:19" s="71" customFormat="1" ht="46.5" x14ac:dyDescent="0.35">
      <c r="B53" s="75">
        <f t="shared" si="8"/>
        <v>41</v>
      </c>
      <c r="C53" s="75" t="s">
        <v>196</v>
      </c>
      <c r="D53" s="84" t="s">
        <v>197</v>
      </c>
      <c r="E53" s="93" t="s">
        <v>198</v>
      </c>
      <c r="F53" s="86" t="s">
        <v>199</v>
      </c>
      <c r="G53" s="67" t="s">
        <v>278</v>
      </c>
      <c r="H53" s="68">
        <v>20000</v>
      </c>
      <c r="I53" s="69">
        <v>25</v>
      </c>
      <c r="J53" s="69">
        <f t="shared" ref="J53" si="25">H53*3.04%</f>
        <v>608</v>
      </c>
      <c r="K53" s="69">
        <f t="shared" ref="K53:K55" si="26">H53*2.87%</f>
        <v>574</v>
      </c>
      <c r="L53" s="69">
        <v>0</v>
      </c>
      <c r="M53" s="69">
        <v>0</v>
      </c>
      <c r="N53" s="69">
        <f>+I53+J53+K53+L53+M53</f>
        <v>1207</v>
      </c>
      <c r="O53" s="69">
        <f>H53-N53</f>
        <v>18793</v>
      </c>
      <c r="P53" s="70">
        <f>H53*7.09%</f>
        <v>1418</v>
      </c>
      <c r="Q53" s="70">
        <f>H53*7.1%</f>
        <v>1419.9999999999998</v>
      </c>
      <c r="R53" s="70">
        <f>H53*1.1%</f>
        <v>220.00000000000003</v>
      </c>
      <c r="S53" s="70">
        <f t="shared" si="21"/>
        <v>3058</v>
      </c>
    </row>
    <row r="54" spans="2:19" s="71" customFormat="1" x14ac:dyDescent="0.35">
      <c r="B54" s="75">
        <f t="shared" si="8"/>
        <v>42</v>
      </c>
      <c r="C54" s="75" t="s">
        <v>201</v>
      </c>
      <c r="D54" s="84" t="s">
        <v>202</v>
      </c>
      <c r="E54" s="94" t="s">
        <v>203</v>
      </c>
      <c r="F54" s="75" t="s">
        <v>204</v>
      </c>
      <c r="G54" s="67" t="s">
        <v>205</v>
      </c>
      <c r="H54" s="68">
        <v>45000</v>
      </c>
      <c r="I54" s="69">
        <v>25</v>
      </c>
      <c r="J54" s="69">
        <f>H54*3.04%</f>
        <v>1368</v>
      </c>
      <c r="K54" s="69">
        <f t="shared" si="26"/>
        <v>1291.5</v>
      </c>
      <c r="L54" s="68">
        <v>1148.33</v>
      </c>
      <c r="M54" s="69">
        <v>0</v>
      </c>
      <c r="N54" s="69">
        <f>+I54+J54+K54+L54+M54</f>
        <v>3832.83</v>
      </c>
      <c r="O54" s="69">
        <f>H54-N54</f>
        <v>41167.17</v>
      </c>
      <c r="P54" s="70">
        <f>H54*7.09%</f>
        <v>3190.5</v>
      </c>
      <c r="Q54" s="70">
        <f>H54*7.1%</f>
        <v>3194.9999999999995</v>
      </c>
      <c r="R54" s="70">
        <f>H54*1.1%</f>
        <v>495.00000000000006</v>
      </c>
      <c r="S54" s="70">
        <f t="shared" si="21"/>
        <v>6880.5</v>
      </c>
    </row>
    <row r="55" spans="2:19" s="71" customFormat="1" x14ac:dyDescent="0.35">
      <c r="B55" s="75">
        <f t="shared" si="8"/>
        <v>43</v>
      </c>
      <c r="C55" s="75" t="s">
        <v>206</v>
      </c>
      <c r="D55" s="84" t="s">
        <v>207</v>
      </c>
      <c r="E55" s="95" t="s">
        <v>208</v>
      </c>
      <c r="F55" s="75" t="s">
        <v>209</v>
      </c>
      <c r="G55" s="67" t="s">
        <v>210</v>
      </c>
      <c r="H55" s="68">
        <v>30000</v>
      </c>
      <c r="I55" s="69">
        <v>25</v>
      </c>
      <c r="J55" s="69">
        <f>H55*3.04%</f>
        <v>912</v>
      </c>
      <c r="K55" s="69">
        <f t="shared" si="26"/>
        <v>861</v>
      </c>
      <c r="L55" s="69">
        <v>0</v>
      </c>
      <c r="M55" s="69">
        <v>0</v>
      </c>
      <c r="N55" s="69">
        <f>+I55+J55+K55+L55+M55</f>
        <v>1798</v>
      </c>
      <c r="O55" s="69">
        <f>H55-N55</f>
        <v>28202</v>
      </c>
      <c r="P55" s="70">
        <f>H55*7.09%</f>
        <v>2127</v>
      </c>
      <c r="Q55" s="70">
        <f>H55*7.1%</f>
        <v>2130</v>
      </c>
      <c r="R55" s="70">
        <f>H55*1.1%</f>
        <v>330.00000000000006</v>
      </c>
      <c r="S55" s="70">
        <f t="shared" si="21"/>
        <v>4587</v>
      </c>
    </row>
    <row r="56" spans="2:19" s="71" customFormat="1" x14ac:dyDescent="0.35">
      <c r="B56" s="75">
        <f t="shared" si="8"/>
        <v>44</v>
      </c>
      <c r="C56" s="88" t="s">
        <v>211</v>
      </c>
      <c r="D56" s="89" t="s">
        <v>212</v>
      </c>
      <c r="E56" s="66" t="s">
        <v>213</v>
      </c>
      <c r="F56" s="88" t="s">
        <v>214</v>
      </c>
      <c r="G56" s="67" t="s">
        <v>215</v>
      </c>
      <c r="H56" s="96">
        <v>25000</v>
      </c>
      <c r="I56" s="69">
        <v>25</v>
      </c>
      <c r="J56" s="69">
        <f>+H56*3.04%</f>
        <v>760</v>
      </c>
      <c r="K56" s="69">
        <f>+H56*2.87%</f>
        <v>717.5</v>
      </c>
      <c r="L56" s="69">
        <v>0</v>
      </c>
      <c r="M56" s="69">
        <v>0</v>
      </c>
      <c r="N56" s="69">
        <f t="shared" ref="N56:N61" si="27">+I56+J56+K56+L56</f>
        <v>1502.5</v>
      </c>
      <c r="O56" s="69">
        <f>+H56-N56</f>
        <v>23497.5</v>
      </c>
      <c r="P56" s="70">
        <f t="shared" ref="P56:P61" si="28">+H56*7.09%</f>
        <v>1772.5000000000002</v>
      </c>
      <c r="Q56" s="70">
        <f t="shared" ref="Q56:Q61" si="29">+H56*7.1%</f>
        <v>1774.9999999999998</v>
      </c>
      <c r="R56" s="70">
        <f>+H56*1.1%</f>
        <v>275</v>
      </c>
      <c r="S56" s="70">
        <f>+P56+Q56+R56</f>
        <v>3822.5</v>
      </c>
    </row>
    <row r="57" spans="2:19" s="71" customFormat="1" x14ac:dyDescent="0.35">
      <c r="B57" s="75">
        <f t="shared" si="8"/>
        <v>45</v>
      </c>
      <c r="C57" s="65" t="s">
        <v>219</v>
      </c>
      <c r="D57" s="89" t="s">
        <v>220</v>
      </c>
      <c r="E57" s="66" t="s">
        <v>221</v>
      </c>
      <c r="F57" s="88" t="s">
        <v>222</v>
      </c>
      <c r="G57" s="67" t="s">
        <v>223</v>
      </c>
      <c r="H57" s="90">
        <v>50000</v>
      </c>
      <c r="I57" s="69">
        <v>25</v>
      </c>
      <c r="J57" s="69">
        <f>+H57*3.04%</f>
        <v>1520</v>
      </c>
      <c r="K57" s="69">
        <f>+H57*2.87%</f>
        <v>1435</v>
      </c>
      <c r="L57" s="69">
        <v>1854</v>
      </c>
      <c r="M57" s="69">
        <v>0</v>
      </c>
      <c r="N57" s="69">
        <f t="shared" si="27"/>
        <v>4834</v>
      </c>
      <c r="O57" s="69">
        <f>+H57-N57</f>
        <v>45166</v>
      </c>
      <c r="P57" s="70">
        <f t="shared" si="28"/>
        <v>3545.0000000000005</v>
      </c>
      <c r="Q57" s="70">
        <f t="shared" si="29"/>
        <v>3549.9999999999995</v>
      </c>
      <c r="R57" s="70">
        <f>+H57*1.1%</f>
        <v>550</v>
      </c>
      <c r="S57" s="70">
        <f>+P57+Q57+R57</f>
        <v>7645</v>
      </c>
    </row>
    <row r="58" spans="2:19" s="71" customFormat="1" x14ac:dyDescent="0.35">
      <c r="B58" s="75">
        <f t="shared" si="8"/>
        <v>46</v>
      </c>
      <c r="C58" s="65" t="s">
        <v>230</v>
      </c>
      <c r="D58" s="89" t="s">
        <v>231</v>
      </c>
      <c r="E58" s="66" t="s">
        <v>232</v>
      </c>
      <c r="F58" s="88" t="s">
        <v>233</v>
      </c>
      <c r="G58" s="67" t="s">
        <v>234</v>
      </c>
      <c r="H58" s="90">
        <v>25000</v>
      </c>
      <c r="I58" s="69">
        <v>25</v>
      </c>
      <c r="J58" s="69">
        <f>+H58*3.04%</f>
        <v>760</v>
      </c>
      <c r="K58" s="69">
        <f>+H58*2.87%</f>
        <v>717.5</v>
      </c>
      <c r="L58" s="69">
        <v>0</v>
      </c>
      <c r="M58" s="69">
        <v>0</v>
      </c>
      <c r="N58" s="69">
        <f t="shared" si="27"/>
        <v>1502.5</v>
      </c>
      <c r="O58" s="69">
        <f t="shared" ref="O58:O63" si="30">+H58-N58</f>
        <v>23497.5</v>
      </c>
      <c r="P58" s="70">
        <f t="shared" si="28"/>
        <v>1772.5000000000002</v>
      </c>
      <c r="Q58" s="70">
        <f t="shared" si="29"/>
        <v>1774.9999999999998</v>
      </c>
      <c r="R58" s="70">
        <f t="shared" ref="R58:R63" si="31">+H58*1.1%</f>
        <v>275</v>
      </c>
      <c r="S58" s="70">
        <f>+P58+Q58+R58</f>
        <v>3822.5</v>
      </c>
    </row>
    <row r="59" spans="2:19" s="71" customFormat="1" x14ac:dyDescent="0.35">
      <c r="B59" s="75">
        <f t="shared" si="8"/>
        <v>47</v>
      </c>
      <c r="C59" s="65" t="s">
        <v>235</v>
      </c>
      <c r="D59" s="89" t="s">
        <v>236</v>
      </c>
      <c r="E59" s="66" t="s">
        <v>237</v>
      </c>
      <c r="F59" s="88" t="s">
        <v>238</v>
      </c>
      <c r="G59" s="67" t="s">
        <v>239</v>
      </c>
      <c r="H59" s="90">
        <v>30000</v>
      </c>
      <c r="I59" s="69">
        <v>25</v>
      </c>
      <c r="J59" s="69">
        <f t="shared" ref="J59:J61" si="32">+H59*3.04%</f>
        <v>912</v>
      </c>
      <c r="K59" s="69">
        <f t="shared" ref="K59:K61" si="33">+H59*2.87%</f>
        <v>861</v>
      </c>
      <c r="L59" s="69">
        <v>0</v>
      </c>
      <c r="M59" s="69">
        <v>0</v>
      </c>
      <c r="N59" s="69">
        <f t="shared" si="27"/>
        <v>1798</v>
      </c>
      <c r="O59" s="69">
        <f t="shared" si="30"/>
        <v>28202</v>
      </c>
      <c r="P59" s="70">
        <f t="shared" si="28"/>
        <v>2127</v>
      </c>
      <c r="Q59" s="70">
        <f t="shared" si="29"/>
        <v>2130</v>
      </c>
      <c r="R59" s="70">
        <f t="shared" si="31"/>
        <v>330.00000000000006</v>
      </c>
      <c r="S59" s="70">
        <f t="shared" ref="S59:S61" si="34">+P59+Q59+R59</f>
        <v>4587</v>
      </c>
    </row>
    <row r="60" spans="2:19" s="71" customFormat="1" x14ac:dyDescent="0.35">
      <c r="B60" s="75">
        <f t="shared" si="8"/>
        <v>48</v>
      </c>
      <c r="C60" s="65" t="s">
        <v>240</v>
      </c>
      <c r="D60" s="89" t="s">
        <v>241</v>
      </c>
      <c r="E60" s="66" t="s">
        <v>242</v>
      </c>
      <c r="F60" s="88" t="s">
        <v>243</v>
      </c>
      <c r="G60" s="67" t="s">
        <v>244</v>
      </c>
      <c r="H60" s="90">
        <v>30000</v>
      </c>
      <c r="I60" s="69">
        <v>25</v>
      </c>
      <c r="J60" s="69">
        <f t="shared" si="32"/>
        <v>912</v>
      </c>
      <c r="K60" s="69">
        <f t="shared" si="33"/>
        <v>861</v>
      </c>
      <c r="L60" s="69">
        <v>0</v>
      </c>
      <c r="M60" s="69">
        <v>0</v>
      </c>
      <c r="N60" s="69">
        <f t="shared" si="27"/>
        <v>1798</v>
      </c>
      <c r="O60" s="69">
        <f t="shared" si="30"/>
        <v>28202</v>
      </c>
      <c r="P60" s="70">
        <f t="shared" si="28"/>
        <v>2127</v>
      </c>
      <c r="Q60" s="70">
        <f t="shared" si="29"/>
        <v>2130</v>
      </c>
      <c r="R60" s="70">
        <f t="shared" si="31"/>
        <v>330.00000000000006</v>
      </c>
      <c r="S60" s="70">
        <f t="shared" si="34"/>
        <v>4587</v>
      </c>
    </row>
    <row r="61" spans="2:19" s="71" customFormat="1" x14ac:dyDescent="0.35">
      <c r="B61" s="75">
        <f t="shared" si="8"/>
        <v>49</v>
      </c>
      <c r="C61" s="65" t="s">
        <v>245</v>
      </c>
      <c r="D61" s="89" t="s">
        <v>246</v>
      </c>
      <c r="E61" s="66" t="s">
        <v>247</v>
      </c>
      <c r="F61" s="88" t="s">
        <v>248</v>
      </c>
      <c r="G61" s="67" t="s">
        <v>249</v>
      </c>
      <c r="H61" s="90">
        <v>20000</v>
      </c>
      <c r="I61" s="69">
        <v>25</v>
      </c>
      <c r="J61" s="69">
        <f t="shared" si="32"/>
        <v>608</v>
      </c>
      <c r="K61" s="69">
        <f t="shared" si="33"/>
        <v>574</v>
      </c>
      <c r="L61" s="69">
        <v>0</v>
      </c>
      <c r="M61" s="69">
        <v>0</v>
      </c>
      <c r="N61" s="69">
        <f t="shared" si="27"/>
        <v>1207</v>
      </c>
      <c r="O61" s="69">
        <f t="shared" si="30"/>
        <v>18793</v>
      </c>
      <c r="P61" s="70">
        <f t="shared" si="28"/>
        <v>1418</v>
      </c>
      <c r="Q61" s="70">
        <f t="shared" si="29"/>
        <v>1419.9999999999998</v>
      </c>
      <c r="R61" s="70">
        <f t="shared" si="31"/>
        <v>220.00000000000003</v>
      </c>
      <c r="S61" s="70">
        <f t="shared" si="34"/>
        <v>3058</v>
      </c>
    </row>
    <row r="62" spans="2:19" s="71" customFormat="1" x14ac:dyDescent="0.35">
      <c r="B62" s="75">
        <f t="shared" si="8"/>
        <v>50</v>
      </c>
      <c r="C62" s="65" t="s">
        <v>251</v>
      </c>
      <c r="D62" s="89" t="s">
        <v>252</v>
      </c>
      <c r="E62" s="66" t="s">
        <v>253</v>
      </c>
      <c r="F62" s="88" t="s">
        <v>189</v>
      </c>
      <c r="G62" s="67" t="s">
        <v>254</v>
      </c>
      <c r="H62" s="68">
        <v>20000</v>
      </c>
      <c r="I62" s="69">
        <v>25</v>
      </c>
      <c r="J62" s="69">
        <f>+H62*3.04%</f>
        <v>608</v>
      </c>
      <c r="K62" s="69">
        <f>+H62*2.87%</f>
        <v>574</v>
      </c>
      <c r="L62" s="69">
        <v>0</v>
      </c>
      <c r="M62" s="69">
        <v>0</v>
      </c>
      <c r="N62" s="69">
        <f>+I62+J62+K62+L62</f>
        <v>1207</v>
      </c>
      <c r="O62" s="69">
        <f t="shared" si="30"/>
        <v>18793</v>
      </c>
      <c r="P62" s="70">
        <f>+H62*7.09%</f>
        <v>1418</v>
      </c>
      <c r="Q62" s="70">
        <f>+H62*7.1%</f>
        <v>1419.9999999999998</v>
      </c>
      <c r="R62" s="70">
        <f t="shared" si="31"/>
        <v>220.00000000000003</v>
      </c>
      <c r="S62" s="70">
        <f>+P62+Q62+R62</f>
        <v>3058</v>
      </c>
    </row>
    <row r="63" spans="2:19" s="71" customFormat="1" x14ac:dyDescent="0.35">
      <c r="B63" s="75">
        <f t="shared" si="8"/>
        <v>51</v>
      </c>
      <c r="C63" s="65" t="s">
        <v>273</v>
      </c>
      <c r="D63" s="66" t="s">
        <v>274</v>
      </c>
      <c r="E63" s="66" t="s">
        <v>275</v>
      </c>
      <c r="F63" s="65" t="s">
        <v>276</v>
      </c>
      <c r="G63" s="67" t="s">
        <v>277</v>
      </c>
      <c r="H63" s="68">
        <v>45000</v>
      </c>
      <c r="I63" s="69">
        <v>25</v>
      </c>
      <c r="J63" s="69">
        <f>+H63*3.04%</f>
        <v>1368</v>
      </c>
      <c r="K63" s="69">
        <f>+H63*2.87%</f>
        <v>1291.5</v>
      </c>
      <c r="L63" s="69">
        <v>1148.33</v>
      </c>
      <c r="M63" s="69">
        <v>0</v>
      </c>
      <c r="N63" s="69">
        <f>+I63+J63+K63+L63</f>
        <v>3832.83</v>
      </c>
      <c r="O63" s="69">
        <f t="shared" si="30"/>
        <v>41167.17</v>
      </c>
      <c r="P63" s="70">
        <f>+H63*7.09%</f>
        <v>3190.5</v>
      </c>
      <c r="Q63" s="70">
        <f>+H63*7.1%</f>
        <v>3194.9999999999995</v>
      </c>
      <c r="R63" s="70">
        <f t="shared" si="31"/>
        <v>495.00000000000006</v>
      </c>
      <c r="S63" s="70">
        <f>+P63+Q63+R63</f>
        <v>6880.5</v>
      </c>
    </row>
    <row r="64" spans="2:19" s="71" customFormat="1" x14ac:dyDescent="0.35">
      <c r="B64" s="75">
        <f t="shared" si="8"/>
        <v>52</v>
      </c>
      <c r="C64" s="65" t="s">
        <v>281</v>
      </c>
      <c r="D64" s="89" t="s">
        <v>282</v>
      </c>
      <c r="E64" s="66" t="s">
        <v>283</v>
      </c>
      <c r="F64" s="88" t="s">
        <v>24</v>
      </c>
      <c r="G64" s="88" t="s">
        <v>284</v>
      </c>
      <c r="H64" s="68">
        <v>35000</v>
      </c>
      <c r="I64" s="69">
        <v>25</v>
      </c>
      <c r="J64" s="69">
        <f>+H64*3.04%</f>
        <v>1064</v>
      </c>
      <c r="K64" s="69">
        <f>+H64*2.87%</f>
        <v>1004.5</v>
      </c>
      <c r="L64" s="69">
        <v>0</v>
      </c>
      <c r="M64" s="69">
        <v>0</v>
      </c>
      <c r="N64" s="69">
        <f>+I64+J64+K64+L64</f>
        <v>2093.5</v>
      </c>
      <c r="O64" s="69">
        <f>+H64-N64</f>
        <v>32906.5</v>
      </c>
      <c r="P64" s="70">
        <f>+H64*7.09%</f>
        <v>2481.5</v>
      </c>
      <c r="Q64" s="70">
        <f>+H64*7.1%</f>
        <v>2485</v>
      </c>
      <c r="R64" s="70">
        <f>+H64*1.1%</f>
        <v>385.00000000000006</v>
      </c>
      <c r="S64" s="70">
        <f>+P64+Q64+R64</f>
        <v>5351.5</v>
      </c>
    </row>
    <row r="65" spans="2:20" s="71" customFormat="1" x14ac:dyDescent="0.35">
      <c r="B65" s="97"/>
      <c r="C65" s="98"/>
      <c r="D65" s="99"/>
      <c r="E65" s="114"/>
      <c r="F65" s="101"/>
      <c r="G65" s="102"/>
      <c r="H65" s="103"/>
      <c r="I65" s="45"/>
      <c r="J65" s="45"/>
      <c r="K65" s="45"/>
      <c r="L65" s="45"/>
      <c r="M65" s="45"/>
      <c r="N65" s="45"/>
      <c r="O65" s="45"/>
      <c r="P65" s="104"/>
      <c r="Q65" s="104"/>
      <c r="R65" s="104"/>
      <c r="S65" s="104"/>
    </row>
    <row r="66" spans="2:20" s="71" customFormat="1" x14ac:dyDescent="0.35">
      <c r="B66" s="105"/>
      <c r="C66" s="97"/>
      <c r="D66" s="106"/>
      <c r="E66" s="106"/>
      <c r="F66" s="97"/>
      <c r="G66" s="97"/>
      <c r="H66" s="45">
        <f t="shared" ref="H66:S66" si="35">SUM(H13:H64)</f>
        <v>1527000</v>
      </c>
      <c r="I66" s="45">
        <f t="shared" si="35"/>
        <v>1300</v>
      </c>
      <c r="J66" s="45">
        <f t="shared" si="35"/>
        <v>46420.799999999988</v>
      </c>
      <c r="K66" s="45">
        <f t="shared" si="35"/>
        <v>43824.899999999994</v>
      </c>
      <c r="L66" s="45">
        <f t="shared" si="35"/>
        <v>24777.57</v>
      </c>
      <c r="M66" s="45">
        <f t="shared" si="35"/>
        <v>2380.2399999999998</v>
      </c>
      <c r="N66" s="45">
        <f t="shared" si="35"/>
        <v>118703.50999999997</v>
      </c>
      <c r="O66" s="45">
        <f t="shared" si="35"/>
        <v>1408296.4899999998</v>
      </c>
      <c r="P66" s="45">
        <f t="shared" si="35"/>
        <v>108264.29999999999</v>
      </c>
      <c r="Q66" s="45">
        <f t="shared" si="35"/>
        <v>108417</v>
      </c>
      <c r="R66" s="45">
        <f t="shared" si="35"/>
        <v>16058.420000000002</v>
      </c>
      <c r="S66" s="45">
        <f t="shared" si="35"/>
        <v>232739.72000000003</v>
      </c>
      <c r="T66" s="45"/>
    </row>
    <row r="67" spans="2:20" s="71" customFormat="1" x14ac:dyDescent="0.35">
      <c r="B67" s="105"/>
      <c r="C67" s="97"/>
      <c r="D67" s="106"/>
      <c r="E67" s="106"/>
      <c r="F67" s="97"/>
      <c r="G67" s="9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9" spans="2:20" x14ac:dyDescent="0.35">
      <c r="D69" s="107"/>
      <c r="E69" s="107"/>
    </row>
    <row r="70" spans="2:20" x14ac:dyDescent="0.35">
      <c r="D70" s="142" t="s">
        <v>216</v>
      </c>
      <c r="E70" s="142"/>
    </row>
    <row r="71" spans="2:20" x14ac:dyDescent="0.35">
      <c r="D71" s="141" t="s">
        <v>217</v>
      </c>
      <c r="E71" s="141"/>
    </row>
  </sheetData>
  <autoFilter ref="A12:T64" xr:uid="{00000000-0009-0000-0000-000006000000}"/>
  <mergeCells count="6">
    <mergeCell ref="D71:E71"/>
    <mergeCell ref="B9:S9"/>
    <mergeCell ref="B10:S10"/>
    <mergeCell ref="I11:N11"/>
    <mergeCell ref="P11:S11"/>
    <mergeCell ref="D70:E70"/>
  </mergeCells>
  <conditionalFormatting sqref="D34:D40">
    <cfRule type="duplicateValues" dxfId="196" priority="145"/>
    <cfRule type="duplicateValues" dxfId="195" priority="146"/>
  </conditionalFormatting>
  <conditionalFormatting sqref="C34:C40">
    <cfRule type="duplicateValues" dxfId="194" priority="147"/>
  </conditionalFormatting>
  <conditionalFormatting sqref="E34:E40">
    <cfRule type="duplicateValues" dxfId="193" priority="148"/>
  </conditionalFormatting>
  <conditionalFormatting sqref="G17">
    <cfRule type="duplicateValues" dxfId="192" priority="144"/>
  </conditionalFormatting>
  <conditionalFormatting sqref="G17">
    <cfRule type="duplicateValues" dxfId="191" priority="143"/>
  </conditionalFormatting>
  <conditionalFormatting sqref="G17">
    <cfRule type="duplicateValues" dxfId="190" priority="142"/>
  </conditionalFormatting>
  <conditionalFormatting sqref="G18">
    <cfRule type="duplicateValues" dxfId="189" priority="141"/>
  </conditionalFormatting>
  <conditionalFormatting sqref="G18">
    <cfRule type="duplicateValues" dxfId="188" priority="140"/>
  </conditionalFormatting>
  <conditionalFormatting sqref="G18">
    <cfRule type="duplicateValues" dxfId="187" priority="139"/>
  </conditionalFormatting>
  <conditionalFormatting sqref="G19">
    <cfRule type="duplicateValues" dxfId="186" priority="138"/>
  </conditionalFormatting>
  <conditionalFormatting sqref="G19">
    <cfRule type="duplicateValues" dxfId="185" priority="137"/>
  </conditionalFormatting>
  <conditionalFormatting sqref="G19">
    <cfRule type="duplicateValues" dxfId="184" priority="136"/>
  </conditionalFormatting>
  <conditionalFormatting sqref="G20">
    <cfRule type="duplicateValues" dxfId="183" priority="135"/>
  </conditionalFormatting>
  <conditionalFormatting sqref="G20">
    <cfRule type="duplicateValues" dxfId="182" priority="134"/>
  </conditionalFormatting>
  <conditionalFormatting sqref="G20">
    <cfRule type="duplicateValues" dxfId="181" priority="133"/>
  </conditionalFormatting>
  <conditionalFormatting sqref="G23">
    <cfRule type="duplicateValues" dxfId="180" priority="132"/>
  </conditionalFormatting>
  <conditionalFormatting sqref="G23">
    <cfRule type="duplicateValues" dxfId="179" priority="131"/>
  </conditionalFormatting>
  <conditionalFormatting sqref="G23">
    <cfRule type="duplicateValues" dxfId="178" priority="130"/>
  </conditionalFormatting>
  <conditionalFormatting sqref="G24">
    <cfRule type="duplicateValues" dxfId="177" priority="129"/>
  </conditionalFormatting>
  <conditionalFormatting sqref="G24">
    <cfRule type="duplicateValues" dxfId="176" priority="128"/>
  </conditionalFormatting>
  <conditionalFormatting sqref="G24">
    <cfRule type="duplicateValues" dxfId="175" priority="127"/>
  </conditionalFormatting>
  <conditionalFormatting sqref="G25">
    <cfRule type="duplicateValues" dxfId="174" priority="126"/>
  </conditionalFormatting>
  <conditionalFormatting sqref="G25">
    <cfRule type="duplicateValues" dxfId="173" priority="125"/>
  </conditionalFormatting>
  <conditionalFormatting sqref="G25">
    <cfRule type="duplicateValues" dxfId="172" priority="124"/>
  </conditionalFormatting>
  <conditionalFormatting sqref="G41">
    <cfRule type="duplicateValues" dxfId="171" priority="123"/>
  </conditionalFormatting>
  <conditionalFormatting sqref="G41">
    <cfRule type="duplicateValues" dxfId="170" priority="122"/>
  </conditionalFormatting>
  <conditionalFormatting sqref="G41">
    <cfRule type="duplicateValues" dxfId="169" priority="121"/>
  </conditionalFormatting>
  <conditionalFormatting sqref="G42">
    <cfRule type="duplicateValues" dxfId="168" priority="120"/>
  </conditionalFormatting>
  <conditionalFormatting sqref="G42">
    <cfRule type="duplicateValues" dxfId="167" priority="119"/>
  </conditionalFormatting>
  <conditionalFormatting sqref="G42">
    <cfRule type="duplicateValues" dxfId="166" priority="118"/>
  </conditionalFormatting>
  <conditionalFormatting sqref="G43">
    <cfRule type="duplicateValues" dxfId="165" priority="117"/>
  </conditionalFormatting>
  <conditionalFormatting sqref="G43">
    <cfRule type="duplicateValues" dxfId="164" priority="116"/>
  </conditionalFormatting>
  <conditionalFormatting sqref="G43">
    <cfRule type="duplicateValues" dxfId="163" priority="115"/>
  </conditionalFormatting>
  <conditionalFormatting sqref="G44">
    <cfRule type="duplicateValues" dxfId="162" priority="114"/>
  </conditionalFormatting>
  <conditionalFormatting sqref="G44">
    <cfRule type="duplicateValues" dxfId="161" priority="113"/>
  </conditionalFormatting>
  <conditionalFormatting sqref="G44">
    <cfRule type="duplicateValues" dxfId="160" priority="112"/>
  </conditionalFormatting>
  <conditionalFormatting sqref="G45">
    <cfRule type="duplicateValues" dxfId="159" priority="111"/>
  </conditionalFormatting>
  <conditionalFormatting sqref="G45">
    <cfRule type="duplicateValues" dxfId="158" priority="110"/>
  </conditionalFormatting>
  <conditionalFormatting sqref="G45">
    <cfRule type="duplicateValues" dxfId="157" priority="109"/>
  </conditionalFormatting>
  <conditionalFormatting sqref="G34">
    <cfRule type="duplicateValues" dxfId="156" priority="108"/>
  </conditionalFormatting>
  <conditionalFormatting sqref="G34">
    <cfRule type="duplicateValues" dxfId="155" priority="107"/>
  </conditionalFormatting>
  <conditionalFormatting sqref="G34">
    <cfRule type="duplicateValues" dxfId="154" priority="106"/>
  </conditionalFormatting>
  <conditionalFormatting sqref="G35">
    <cfRule type="duplicateValues" dxfId="153" priority="105"/>
  </conditionalFormatting>
  <conditionalFormatting sqref="G35">
    <cfRule type="duplicateValues" dxfId="152" priority="104"/>
  </conditionalFormatting>
  <conditionalFormatting sqref="G35">
    <cfRule type="duplicateValues" dxfId="151" priority="103"/>
  </conditionalFormatting>
  <conditionalFormatting sqref="G36">
    <cfRule type="duplicateValues" dxfId="150" priority="102"/>
  </conditionalFormatting>
  <conditionalFormatting sqref="G36">
    <cfRule type="duplicateValues" dxfId="149" priority="101"/>
  </conditionalFormatting>
  <conditionalFormatting sqref="G36">
    <cfRule type="duplicateValues" dxfId="148" priority="100"/>
  </conditionalFormatting>
  <conditionalFormatting sqref="G37">
    <cfRule type="duplicateValues" dxfId="147" priority="99"/>
  </conditionalFormatting>
  <conditionalFormatting sqref="G37">
    <cfRule type="duplicateValues" dxfId="146" priority="98"/>
  </conditionalFormatting>
  <conditionalFormatting sqref="G37">
    <cfRule type="duplicateValues" dxfId="145" priority="97"/>
  </conditionalFormatting>
  <conditionalFormatting sqref="G38">
    <cfRule type="duplicateValues" dxfId="144" priority="96"/>
  </conditionalFormatting>
  <conditionalFormatting sqref="G38">
    <cfRule type="duplicateValues" dxfId="143" priority="95"/>
  </conditionalFormatting>
  <conditionalFormatting sqref="G38">
    <cfRule type="duplicateValues" dxfId="142" priority="94"/>
  </conditionalFormatting>
  <conditionalFormatting sqref="G39">
    <cfRule type="duplicateValues" dxfId="141" priority="93"/>
  </conditionalFormatting>
  <conditionalFormatting sqref="G39">
    <cfRule type="duplicateValues" dxfId="140" priority="92"/>
  </conditionalFormatting>
  <conditionalFormatting sqref="G39">
    <cfRule type="duplicateValues" dxfId="139" priority="91"/>
  </conditionalFormatting>
  <conditionalFormatting sqref="G40">
    <cfRule type="duplicateValues" dxfId="138" priority="90"/>
  </conditionalFormatting>
  <conditionalFormatting sqref="G40">
    <cfRule type="duplicateValues" dxfId="137" priority="89"/>
  </conditionalFormatting>
  <conditionalFormatting sqref="G40">
    <cfRule type="duplicateValues" dxfId="136" priority="88"/>
  </conditionalFormatting>
  <conditionalFormatting sqref="D53:D55">
    <cfRule type="duplicateValues" dxfId="135" priority="83"/>
    <cfRule type="duplicateValues" dxfId="134" priority="84"/>
  </conditionalFormatting>
  <conditionalFormatting sqref="D53:D55">
    <cfRule type="duplicateValues" dxfId="133" priority="80"/>
    <cfRule type="duplicateValues" dxfId="132" priority="81"/>
    <cfRule type="duplicateValues" dxfId="131" priority="82"/>
  </conditionalFormatting>
  <conditionalFormatting sqref="G53:G55">
    <cfRule type="duplicateValues" dxfId="130" priority="79"/>
  </conditionalFormatting>
  <conditionalFormatting sqref="E53 G53:G55">
    <cfRule type="duplicateValues" dxfId="129" priority="85"/>
  </conditionalFormatting>
  <conditionalFormatting sqref="E55 G53:G55 E53">
    <cfRule type="duplicateValues" dxfId="128" priority="86"/>
  </conditionalFormatting>
  <conditionalFormatting sqref="E55 E53">
    <cfRule type="duplicateValues" dxfId="127" priority="87"/>
  </conditionalFormatting>
  <conditionalFormatting sqref="D41:D52">
    <cfRule type="duplicateValues" dxfId="126" priority="149"/>
    <cfRule type="duplicateValues" dxfId="125" priority="150"/>
  </conditionalFormatting>
  <conditionalFormatting sqref="G46:G52">
    <cfRule type="duplicateValues" dxfId="124" priority="151"/>
  </conditionalFormatting>
  <conditionalFormatting sqref="E41:E52">
    <cfRule type="duplicateValues" dxfId="123" priority="152"/>
  </conditionalFormatting>
  <conditionalFormatting sqref="G33">
    <cfRule type="duplicateValues" dxfId="122" priority="76"/>
  </conditionalFormatting>
  <conditionalFormatting sqref="G33">
    <cfRule type="duplicateValues" dxfId="121" priority="77"/>
  </conditionalFormatting>
  <conditionalFormatting sqref="G33">
    <cfRule type="duplicateValues" dxfId="120" priority="78"/>
  </conditionalFormatting>
  <conditionalFormatting sqref="G26">
    <cfRule type="duplicateValues" dxfId="119" priority="73"/>
  </conditionalFormatting>
  <conditionalFormatting sqref="G26">
    <cfRule type="duplicateValues" dxfId="118" priority="74"/>
  </conditionalFormatting>
  <conditionalFormatting sqref="G26">
    <cfRule type="duplicateValues" dxfId="117" priority="75"/>
  </conditionalFormatting>
  <conditionalFormatting sqref="G27">
    <cfRule type="duplicateValues" dxfId="116" priority="70"/>
  </conditionalFormatting>
  <conditionalFormatting sqref="G27">
    <cfRule type="duplicateValues" dxfId="115" priority="71"/>
  </conditionalFormatting>
  <conditionalFormatting sqref="G27">
    <cfRule type="duplicateValues" dxfId="114" priority="72"/>
  </conditionalFormatting>
  <conditionalFormatting sqref="G28">
    <cfRule type="duplicateValues" dxfId="113" priority="67"/>
  </conditionalFormatting>
  <conditionalFormatting sqref="G28">
    <cfRule type="duplicateValues" dxfId="112" priority="68"/>
  </conditionalFormatting>
  <conditionalFormatting sqref="G28">
    <cfRule type="duplicateValues" dxfId="111" priority="69"/>
  </conditionalFormatting>
  <conditionalFormatting sqref="G29">
    <cfRule type="duplicateValues" dxfId="110" priority="64"/>
  </conditionalFormatting>
  <conditionalFormatting sqref="G29">
    <cfRule type="duplicateValues" dxfId="109" priority="65"/>
  </conditionalFormatting>
  <conditionalFormatting sqref="G29">
    <cfRule type="duplicateValues" dxfId="108" priority="66"/>
  </conditionalFormatting>
  <conditionalFormatting sqref="G30">
    <cfRule type="duplicateValues" dxfId="107" priority="61"/>
  </conditionalFormatting>
  <conditionalFormatting sqref="G30">
    <cfRule type="duplicateValues" dxfId="106" priority="62"/>
  </conditionalFormatting>
  <conditionalFormatting sqref="G30">
    <cfRule type="duplicateValues" dxfId="105" priority="63"/>
  </conditionalFormatting>
  <conditionalFormatting sqref="G31">
    <cfRule type="duplicateValues" dxfId="104" priority="58"/>
  </conditionalFormatting>
  <conditionalFormatting sqref="G31">
    <cfRule type="duplicateValues" dxfId="103" priority="59"/>
  </conditionalFormatting>
  <conditionalFormatting sqref="G31">
    <cfRule type="duplicateValues" dxfId="102" priority="60"/>
  </conditionalFormatting>
  <conditionalFormatting sqref="G32">
    <cfRule type="duplicateValues" dxfId="101" priority="55"/>
  </conditionalFormatting>
  <conditionalFormatting sqref="G32">
    <cfRule type="duplicateValues" dxfId="100" priority="56"/>
  </conditionalFormatting>
  <conditionalFormatting sqref="G32">
    <cfRule type="duplicateValues" dxfId="99" priority="57"/>
  </conditionalFormatting>
  <conditionalFormatting sqref="D56">
    <cfRule type="duplicateValues" dxfId="98" priority="53"/>
    <cfRule type="duplicateValues" dxfId="97" priority="54"/>
  </conditionalFormatting>
  <conditionalFormatting sqref="D56">
    <cfRule type="duplicateValues" dxfId="96" priority="50"/>
    <cfRule type="duplicateValues" dxfId="95" priority="51"/>
    <cfRule type="duplicateValues" dxfId="94" priority="52"/>
  </conditionalFormatting>
  <conditionalFormatting sqref="E56">
    <cfRule type="duplicateValues" dxfId="93" priority="47"/>
  </conditionalFormatting>
  <conditionalFormatting sqref="E56">
    <cfRule type="duplicateValues" dxfId="92" priority="48"/>
  </conditionalFormatting>
  <conditionalFormatting sqref="E56">
    <cfRule type="duplicateValues" dxfId="91" priority="49"/>
  </conditionalFormatting>
  <conditionalFormatting sqref="G56">
    <cfRule type="duplicateValues" dxfId="90" priority="44"/>
  </conditionalFormatting>
  <conditionalFormatting sqref="G56">
    <cfRule type="duplicateValues" dxfId="89" priority="45"/>
  </conditionalFormatting>
  <conditionalFormatting sqref="G56">
    <cfRule type="duplicateValues" dxfId="88" priority="46"/>
  </conditionalFormatting>
  <conditionalFormatting sqref="D65 D57">
    <cfRule type="duplicateValues" dxfId="87" priority="37"/>
    <cfRule type="duplicateValues" dxfId="86" priority="38"/>
  </conditionalFormatting>
  <conditionalFormatting sqref="D65 D57">
    <cfRule type="duplicateValues" dxfId="85" priority="39"/>
    <cfRule type="duplicateValues" dxfId="84" priority="40"/>
    <cfRule type="duplicateValues" dxfId="83" priority="41"/>
  </conditionalFormatting>
  <conditionalFormatting sqref="E65 E57">
    <cfRule type="duplicateValues" dxfId="82" priority="42"/>
  </conditionalFormatting>
  <conditionalFormatting sqref="G65 G57">
    <cfRule type="duplicateValues" dxfId="81" priority="43"/>
  </conditionalFormatting>
  <conditionalFormatting sqref="D62">
    <cfRule type="duplicateValues" dxfId="80" priority="35"/>
    <cfRule type="duplicateValues" dxfId="79" priority="36"/>
  </conditionalFormatting>
  <conditionalFormatting sqref="D62">
    <cfRule type="duplicateValues" dxfId="78" priority="32"/>
    <cfRule type="duplicateValues" dxfId="77" priority="33"/>
    <cfRule type="duplicateValues" dxfId="76" priority="34"/>
  </conditionalFormatting>
  <conditionalFormatting sqref="G62">
    <cfRule type="duplicateValues" dxfId="75" priority="29"/>
  </conditionalFormatting>
  <conditionalFormatting sqref="G62">
    <cfRule type="duplicateValues" dxfId="74" priority="30"/>
  </conditionalFormatting>
  <conditionalFormatting sqref="G62">
    <cfRule type="duplicateValues" dxfId="73" priority="31"/>
  </conditionalFormatting>
  <conditionalFormatting sqref="E62">
    <cfRule type="duplicateValues" dxfId="72" priority="26"/>
  </conditionalFormatting>
  <conditionalFormatting sqref="E62">
    <cfRule type="duplicateValues" dxfId="71" priority="27"/>
  </conditionalFormatting>
  <conditionalFormatting sqref="E62">
    <cfRule type="duplicateValues" dxfId="70" priority="28"/>
  </conditionalFormatting>
  <conditionalFormatting sqref="E62">
    <cfRule type="duplicateValues" dxfId="69" priority="25"/>
  </conditionalFormatting>
  <conditionalFormatting sqref="E62">
    <cfRule type="duplicateValues" dxfId="68" priority="24"/>
  </conditionalFormatting>
  <conditionalFormatting sqref="D58:D61">
    <cfRule type="duplicateValues" dxfId="67" priority="153"/>
    <cfRule type="duplicateValues" dxfId="66" priority="154"/>
  </conditionalFormatting>
  <conditionalFormatting sqref="D58:D61">
    <cfRule type="duplicateValues" dxfId="65" priority="155"/>
    <cfRule type="duplicateValues" dxfId="64" priority="156"/>
    <cfRule type="duplicateValues" dxfId="63" priority="157"/>
  </conditionalFormatting>
  <conditionalFormatting sqref="G58:G61">
    <cfRule type="duplicateValues" dxfId="62" priority="158"/>
  </conditionalFormatting>
  <conditionalFormatting sqref="E58:E61">
    <cfRule type="duplicateValues" dxfId="61" priority="159"/>
  </conditionalFormatting>
  <conditionalFormatting sqref="G63">
    <cfRule type="duplicateValues" dxfId="60" priority="21"/>
  </conditionalFormatting>
  <conditionalFormatting sqref="G63">
    <cfRule type="duplicateValues" dxfId="59" priority="22"/>
  </conditionalFormatting>
  <conditionalFormatting sqref="G63">
    <cfRule type="duplicateValues" dxfId="58" priority="23"/>
  </conditionalFormatting>
  <conditionalFormatting sqref="D63">
    <cfRule type="duplicateValues" dxfId="57" priority="19"/>
    <cfRule type="duplicateValues" dxfId="56" priority="20"/>
  </conditionalFormatting>
  <conditionalFormatting sqref="D63">
    <cfRule type="duplicateValues" dxfId="55" priority="16"/>
    <cfRule type="duplicateValues" dxfId="54" priority="17"/>
    <cfRule type="duplicateValues" dxfId="53" priority="18"/>
  </conditionalFormatting>
  <conditionalFormatting sqref="E63">
    <cfRule type="duplicateValues" dxfId="52" priority="13"/>
  </conditionalFormatting>
  <conditionalFormatting sqref="E63">
    <cfRule type="duplicateValues" dxfId="51" priority="14"/>
  </conditionalFormatting>
  <conditionalFormatting sqref="E63">
    <cfRule type="duplicateValues" dxfId="50" priority="15"/>
  </conditionalFormatting>
  <conditionalFormatting sqref="E63">
    <cfRule type="duplicateValues" dxfId="49" priority="12"/>
  </conditionalFormatting>
  <conditionalFormatting sqref="E63">
    <cfRule type="duplicateValues" dxfId="48" priority="11"/>
  </conditionalFormatting>
  <conditionalFormatting sqref="E64">
    <cfRule type="duplicateValues" dxfId="47" priority="8"/>
  </conditionalFormatting>
  <conditionalFormatting sqref="E64">
    <cfRule type="duplicateValues" dxfId="46" priority="9"/>
  </conditionalFormatting>
  <conditionalFormatting sqref="E64">
    <cfRule type="duplicateValues" dxfId="45" priority="10"/>
  </conditionalFormatting>
  <conditionalFormatting sqref="E64">
    <cfRule type="duplicateValues" dxfId="44" priority="7"/>
  </conditionalFormatting>
  <conditionalFormatting sqref="E64">
    <cfRule type="duplicateValues" dxfId="43" priority="6"/>
  </conditionalFormatting>
  <conditionalFormatting sqref="D64">
    <cfRule type="duplicateValues" dxfId="42" priority="1"/>
    <cfRule type="duplicateValues" dxfId="41" priority="2"/>
  </conditionalFormatting>
  <conditionalFormatting sqref="D64">
    <cfRule type="duplicateValues" dxfId="40" priority="3"/>
    <cfRule type="duplicateValues" dxfId="39" priority="4"/>
    <cfRule type="duplicateValues" dxfId="38" priority="5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6"/>
  <sheetViews>
    <sheetView tabSelected="1" view="pageBreakPreview" zoomScale="60" zoomScaleNormal="60" workbookViewId="0">
      <selection activeCell="D4" sqref="D4"/>
    </sheetView>
  </sheetViews>
  <sheetFormatPr baseColWidth="10" defaultRowHeight="15" x14ac:dyDescent="0.25"/>
  <cols>
    <col min="2" max="2" width="10.28515625" customWidth="1"/>
    <col min="3" max="3" width="69" customWidth="1"/>
    <col min="4" max="4" width="64" customWidth="1"/>
    <col min="5" max="5" width="44.42578125" customWidth="1"/>
    <col min="6" max="6" width="34" customWidth="1"/>
  </cols>
  <sheetData>
    <row r="1" spans="1:6" ht="23.25" x14ac:dyDescent="0.35">
      <c r="A1" s="72"/>
      <c r="B1" s="72"/>
      <c r="C1" s="3"/>
      <c r="D1" s="3"/>
      <c r="E1" s="3"/>
      <c r="F1" s="108"/>
    </row>
    <row r="2" spans="1:6" ht="23.25" x14ac:dyDescent="0.35">
      <c r="A2" s="72"/>
      <c r="B2" s="72"/>
      <c r="C2" s="3"/>
      <c r="D2" s="3"/>
      <c r="E2" s="3"/>
      <c r="F2" s="108"/>
    </row>
    <row r="3" spans="1:6" ht="23.25" x14ac:dyDescent="0.35">
      <c r="A3" s="72"/>
      <c r="B3" s="72"/>
      <c r="C3" s="3"/>
      <c r="D3" s="3"/>
      <c r="E3" s="3"/>
      <c r="F3" s="108"/>
    </row>
    <row r="4" spans="1:6" ht="23.25" x14ac:dyDescent="0.35">
      <c r="A4" s="72"/>
      <c r="B4" s="72"/>
      <c r="C4" s="3"/>
      <c r="D4" s="3"/>
      <c r="E4" s="3"/>
      <c r="F4" s="108"/>
    </row>
    <row r="5" spans="1:6" ht="23.25" x14ac:dyDescent="0.35">
      <c r="A5" s="72"/>
      <c r="B5" s="72"/>
      <c r="C5" s="3"/>
      <c r="D5" s="3"/>
      <c r="E5" s="3"/>
      <c r="F5" s="108"/>
    </row>
    <row r="6" spans="1:6" ht="23.25" x14ac:dyDescent="0.35">
      <c r="A6" s="72"/>
      <c r="B6" s="72"/>
      <c r="C6" s="3"/>
      <c r="D6" s="3"/>
      <c r="E6" s="3"/>
      <c r="F6" s="108"/>
    </row>
    <row r="7" spans="1:6" ht="23.25" x14ac:dyDescent="0.35">
      <c r="A7" s="72"/>
      <c r="B7" s="72"/>
      <c r="C7" s="3"/>
      <c r="D7" s="3"/>
      <c r="E7" s="3"/>
      <c r="F7" s="108"/>
    </row>
    <row r="8" spans="1:6" ht="23.25" x14ac:dyDescent="0.35">
      <c r="A8" s="72"/>
      <c r="B8" s="72"/>
      <c r="C8" s="3"/>
      <c r="D8" s="3"/>
      <c r="E8" s="3"/>
      <c r="F8" s="108"/>
    </row>
    <row r="9" spans="1:6" ht="23.25" x14ac:dyDescent="0.35">
      <c r="A9" s="72"/>
      <c r="B9" s="72"/>
      <c r="C9" s="3"/>
      <c r="D9" s="3"/>
      <c r="E9" s="3"/>
      <c r="F9" s="108"/>
    </row>
    <row r="10" spans="1:6" ht="23.25" x14ac:dyDescent="0.35">
      <c r="A10" s="72"/>
      <c r="B10" s="72"/>
      <c r="C10" s="3"/>
      <c r="D10" s="3"/>
      <c r="E10" s="3"/>
      <c r="F10" s="108"/>
    </row>
    <row r="11" spans="1:6" ht="23.25" x14ac:dyDescent="0.35">
      <c r="A11" s="72"/>
      <c r="B11" s="72"/>
      <c r="C11" s="3"/>
      <c r="D11" s="3"/>
      <c r="E11" s="3"/>
      <c r="F11" s="108"/>
    </row>
    <row r="12" spans="1:6" ht="23.25" x14ac:dyDescent="0.35">
      <c r="A12" s="72"/>
      <c r="B12" s="72"/>
      <c r="C12" s="3"/>
      <c r="D12" s="3"/>
      <c r="E12" s="3"/>
      <c r="F12" s="108"/>
    </row>
    <row r="13" spans="1:6" ht="36" x14ac:dyDescent="0.55000000000000004">
      <c r="A13" s="72"/>
      <c r="B13" s="134" t="s">
        <v>0</v>
      </c>
      <c r="C13" s="135"/>
      <c r="D13" s="135"/>
      <c r="E13" s="135"/>
      <c r="F13" s="135"/>
    </row>
    <row r="14" spans="1:6" ht="36" x14ac:dyDescent="0.55000000000000004">
      <c r="A14" s="72"/>
      <c r="B14" s="136" t="s">
        <v>1</v>
      </c>
      <c r="C14" s="136"/>
      <c r="D14" s="136"/>
      <c r="E14" s="136"/>
      <c r="F14" s="136"/>
    </row>
    <row r="15" spans="1:6" ht="26.25" x14ac:dyDescent="0.4">
      <c r="A15" s="72"/>
      <c r="B15" s="72"/>
      <c r="C15" s="118" t="s">
        <v>303</v>
      </c>
      <c r="D15" s="3"/>
      <c r="E15" s="3"/>
      <c r="F15" s="3"/>
    </row>
    <row r="16" spans="1:6" ht="23.25" x14ac:dyDescent="0.35">
      <c r="A16" s="72"/>
      <c r="B16" s="73" t="s">
        <v>4</v>
      </c>
      <c r="C16" s="6" t="s">
        <v>5</v>
      </c>
      <c r="D16" s="6" t="s">
        <v>8</v>
      </c>
      <c r="E16" s="6" t="s">
        <v>9</v>
      </c>
      <c r="F16" s="9" t="s">
        <v>10</v>
      </c>
    </row>
    <row r="17" spans="1:6" ht="31.5" customHeight="1" x14ac:dyDescent="0.4">
      <c r="A17" s="82"/>
      <c r="B17" s="119">
        <v>1</v>
      </c>
      <c r="C17" s="120" t="s">
        <v>21</v>
      </c>
      <c r="D17" s="120" t="s">
        <v>24</v>
      </c>
      <c r="E17" s="121" t="s">
        <v>255</v>
      </c>
      <c r="F17" s="122">
        <v>35000</v>
      </c>
    </row>
    <row r="18" spans="1:6" ht="28.5" customHeight="1" x14ac:dyDescent="0.4">
      <c r="A18" s="82"/>
      <c r="B18" s="119">
        <v>2</v>
      </c>
      <c r="C18" s="120" t="s">
        <v>26</v>
      </c>
      <c r="D18" s="120" t="s">
        <v>24</v>
      </c>
      <c r="E18" s="121" t="s">
        <v>256</v>
      </c>
      <c r="F18" s="122">
        <v>35000</v>
      </c>
    </row>
    <row r="19" spans="1:6" ht="31.5" customHeight="1" x14ac:dyDescent="0.4">
      <c r="A19" s="82"/>
      <c r="B19" s="119">
        <v>3</v>
      </c>
      <c r="C19" s="120" t="s">
        <v>30</v>
      </c>
      <c r="D19" s="120" t="s">
        <v>24</v>
      </c>
      <c r="E19" s="121" t="s">
        <v>257</v>
      </c>
      <c r="F19" s="122">
        <v>35000</v>
      </c>
    </row>
    <row r="20" spans="1:6" ht="27.75" customHeight="1" x14ac:dyDescent="0.4">
      <c r="A20" s="71"/>
      <c r="B20" s="119">
        <v>4</v>
      </c>
      <c r="C20" s="120" t="s">
        <v>34</v>
      </c>
      <c r="D20" s="123" t="s">
        <v>37</v>
      </c>
      <c r="E20" s="120" t="s">
        <v>258</v>
      </c>
      <c r="F20" s="122">
        <v>15000</v>
      </c>
    </row>
    <row r="21" spans="1:6" ht="27.75" customHeight="1" x14ac:dyDescent="0.4">
      <c r="A21" s="71"/>
      <c r="B21" s="119">
        <v>5</v>
      </c>
      <c r="C21" s="120" t="s">
        <v>39</v>
      </c>
      <c r="D21" s="120" t="s">
        <v>24</v>
      </c>
      <c r="E21" s="121" t="s">
        <v>288</v>
      </c>
      <c r="F21" s="122">
        <v>35000</v>
      </c>
    </row>
    <row r="22" spans="1:6" ht="30" customHeight="1" x14ac:dyDescent="0.4">
      <c r="A22" s="71"/>
      <c r="B22" s="119">
        <v>6</v>
      </c>
      <c r="C22" s="120" t="s">
        <v>43</v>
      </c>
      <c r="D22" s="120" t="s">
        <v>24</v>
      </c>
      <c r="E22" s="121" t="s">
        <v>286</v>
      </c>
      <c r="F22" s="122">
        <v>35000</v>
      </c>
    </row>
    <row r="23" spans="1:6" ht="31.5" customHeight="1" x14ac:dyDescent="0.4">
      <c r="A23" s="71"/>
      <c r="B23" s="119">
        <v>7</v>
      </c>
      <c r="C23" s="120" t="s">
        <v>47</v>
      </c>
      <c r="D23" s="124" t="s">
        <v>50</v>
      </c>
      <c r="E23" s="121" t="s">
        <v>296</v>
      </c>
      <c r="F23" s="125">
        <v>15000</v>
      </c>
    </row>
    <row r="24" spans="1:6" ht="31.5" customHeight="1" x14ac:dyDescent="0.4">
      <c r="A24" s="71"/>
      <c r="B24" s="119">
        <v>8</v>
      </c>
      <c r="C24" s="120" t="s">
        <v>52</v>
      </c>
      <c r="D24" s="124" t="s">
        <v>50</v>
      </c>
      <c r="E24" s="121" t="s">
        <v>294</v>
      </c>
      <c r="F24" s="125">
        <v>15000</v>
      </c>
    </row>
    <row r="25" spans="1:6" ht="31.5" customHeight="1" x14ac:dyDescent="0.4">
      <c r="A25" s="71"/>
      <c r="B25" s="119">
        <v>9</v>
      </c>
      <c r="C25" s="120" t="s">
        <v>61</v>
      </c>
      <c r="D25" s="120" t="s">
        <v>64</v>
      </c>
      <c r="E25" s="121" t="s">
        <v>298</v>
      </c>
      <c r="F25" s="122">
        <v>35000</v>
      </c>
    </row>
    <row r="26" spans="1:6" ht="31.5" customHeight="1" x14ac:dyDescent="0.4">
      <c r="A26" s="71"/>
      <c r="B26" s="119">
        <v>10</v>
      </c>
      <c r="C26" s="120" t="s">
        <v>71</v>
      </c>
      <c r="D26" s="120" t="s">
        <v>74</v>
      </c>
      <c r="E26" s="121" t="s">
        <v>297</v>
      </c>
      <c r="F26" s="122">
        <v>45000</v>
      </c>
    </row>
    <row r="27" spans="1:6" ht="28.5" customHeight="1" x14ac:dyDescent="0.4">
      <c r="A27" s="71"/>
      <c r="B27" s="119">
        <v>11</v>
      </c>
      <c r="C27" s="120" t="s">
        <v>76</v>
      </c>
      <c r="D27" s="120" t="s">
        <v>79</v>
      </c>
      <c r="E27" s="121" t="s">
        <v>293</v>
      </c>
      <c r="F27" s="122">
        <v>9000</v>
      </c>
    </row>
    <row r="28" spans="1:6" ht="31.5" customHeight="1" x14ac:dyDescent="0.4">
      <c r="A28" s="71"/>
      <c r="B28" s="119">
        <v>12</v>
      </c>
      <c r="C28" s="120" t="s">
        <v>114</v>
      </c>
      <c r="D28" s="120" t="s">
        <v>117</v>
      </c>
      <c r="E28" s="121" t="s">
        <v>291</v>
      </c>
      <c r="F28" s="122">
        <v>9000</v>
      </c>
    </row>
    <row r="29" spans="1:6" ht="28.5" customHeight="1" x14ac:dyDescent="0.4">
      <c r="A29" s="71"/>
      <c r="B29" s="119">
        <v>13</v>
      </c>
      <c r="C29" s="120" t="s">
        <v>123</v>
      </c>
      <c r="D29" s="120" t="s">
        <v>117</v>
      </c>
      <c r="E29" s="121" t="s">
        <v>289</v>
      </c>
      <c r="F29" s="122">
        <v>9000</v>
      </c>
    </row>
    <row r="30" spans="1:6" ht="31.5" customHeight="1" x14ac:dyDescent="0.4">
      <c r="A30" s="71"/>
      <c r="B30" s="119">
        <v>14</v>
      </c>
      <c r="C30" s="120" t="s">
        <v>127</v>
      </c>
      <c r="D30" s="120" t="s">
        <v>117</v>
      </c>
      <c r="E30" s="121" t="s">
        <v>292</v>
      </c>
      <c r="F30" s="122">
        <v>9000</v>
      </c>
    </row>
    <row r="31" spans="1:6" ht="30" customHeight="1" x14ac:dyDescent="0.4">
      <c r="A31" s="71"/>
      <c r="B31" s="119">
        <v>15</v>
      </c>
      <c r="C31" s="120" t="s">
        <v>131</v>
      </c>
      <c r="D31" s="120" t="s">
        <v>117</v>
      </c>
      <c r="E31" s="121" t="s">
        <v>287</v>
      </c>
      <c r="F31" s="122">
        <v>9000</v>
      </c>
    </row>
    <row r="32" spans="1:6" ht="30" customHeight="1" x14ac:dyDescent="0.4">
      <c r="A32" s="71"/>
      <c r="B32" s="119">
        <v>16</v>
      </c>
      <c r="C32" s="126" t="s">
        <v>152</v>
      </c>
      <c r="D32" s="126" t="s">
        <v>146</v>
      </c>
      <c r="E32" s="121" t="s">
        <v>300</v>
      </c>
      <c r="F32" s="127">
        <v>20000</v>
      </c>
    </row>
    <row r="33" spans="1:6" ht="33.75" customHeight="1" x14ac:dyDescent="0.4">
      <c r="A33" s="71"/>
      <c r="B33" s="119">
        <v>17</v>
      </c>
      <c r="C33" s="126" t="s">
        <v>160</v>
      </c>
      <c r="D33" s="126" t="s">
        <v>163</v>
      </c>
      <c r="E33" s="121" t="s">
        <v>299</v>
      </c>
      <c r="F33" s="127">
        <v>20000</v>
      </c>
    </row>
    <row r="34" spans="1:6" ht="26.25" x14ac:dyDescent="0.4">
      <c r="A34" s="71"/>
      <c r="B34" s="128"/>
      <c r="C34" s="129"/>
      <c r="D34" s="130"/>
      <c r="E34" s="131"/>
      <c r="F34" s="132">
        <f>SUM(F16:F33)</f>
        <v>385000</v>
      </c>
    </row>
    <row r="35" spans="1:6" ht="23.25" x14ac:dyDescent="0.35">
      <c r="A35" s="71"/>
      <c r="B35" s="105"/>
      <c r="C35" s="97"/>
      <c r="D35" s="97"/>
      <c r="E35" s="97"/>
      <c r="F35" s="45"/>
    </row>
    <row r="36" spans="1:6" ht="23.25" x14ac:dyDescent="0.35">
      <c r="A36" s="71"/>
      <c r="B36" s="105"/>
      <c r="C36" s="97"/>
      <c r="D36" s="97"/>
      <c r="E36" s="97"/>
      <c r="F36" s="45"/>
    </row>
    <row r="37" spans="1:6" ht="33.75" x14ac:dyDescent="0.5">
      <c r="A37" s="72"/>
      <c r="B37" s="72"/>
      <c r="C37" s="3"/>
      <c r="D37" s="143" t="s">
        <v>302</v>
      </c>
      <c r="E37" s="143"/>
      <c r="F37" s="115"/>
    </row>
    <row r="38" spans="1:6" ht="23.25" x14ac:dyDescent="0.35">
      <c r="A38" s="72"/>
      <c r="B38" s="72"/>
      <c r="C38" s="3"/>
      <c r="D38" s="144" t="s">
        <v>301</v>
      </c>
      <c r="E38" s="144"/>
      <c r="F38" s="108"/>
    </row>
    <row r="39" spans="1:6" ht="23.25" x14ac:dyDescent="0.35">
      <c r="A39" s="72"/>
      <c r="B39" s="72"/>
      <c r="C39" s="3"/>
      <c r="D39" s="3"/>
      <c r="E39" s="3"/>
      <c r="F39" s="108"/>
    </row>
    <row r="40" spans="1:6" ht="23.25" x14ac:dyDescent="0.35">
      <c r="A40" s="72"/>
      <c r="B40" s="72"/>
      <c r="C40" s="3"/>
      <c r="D40" s="3"/>
      <c r="E40" s="3"/>
      <c r="F40" s="108"/>
    </row>
    <row r="45" spans="1:6" ht="23.25" x14ac:dyDescent="0.35">
      <c r="F45" s="116"/>
    </row>
    <row r="46" spans="1:6" ht="23.25" x14ac:dyDescent="0.35">
      <c r="F46" s="117"/>
    </row>
  </sheetData>
  <autoFilter ref="C16:F33" xr:uid="{00000000-0009-0000-0000-00000A000000}"/>
  <mergeCells count="4">
    <mergeCell ref="D37:E37"/>
    <mergeCell ref="D38:E38"/>
    <mergeCell ref="B13:F13"/>
    <mergeCell ref="B14:F14"/>
  </mergeCells>
  <conditionalFormatting sqref="E21">
    <cfRule type="duplicateValues" dxfId="37" priority="91"/>
  </conditionalFormatting>
  <conditionalFormatting sqref="E21">
    <cfRule type="duplicateValues" dxfId="36" priority="90"/>
  </conditionalFormatting>
  <conditionalFormatting sqref="E21">
    <cfRule type="duplicateValues" dxfId="35" priority="89"/>
  </conditionalFormatting>
  <conditionalFormatting sqref="E22">
    <cfRule type="duplicateValues" dxfId="34" priority="88"/>
  </conditionalFormatting>
  <conditionalFormatting sqref="E22">
    <cfRule type="duplicateValues" dxfId="33" priority="87"/>
  </conditionalFormatting>
  <conditionalFormatting sqref="E22">
    <cfRule type="duplicateValues" dxfId="32" priority="86"/>
  </conditionalFormatting>
  <conditionalFormatting sqref="E23">
    <cfRule type="duplicateValues" dxfId="31" priority="85"/>
  </conditionalFormatting>
  <conditionalFormatting sqref="E23">
    <cfRule type="duplicateValues" dxfId="30" priority="84"/>
  </conditionalFormatting>
  <conditionalFormatting sqref="E23">
    <cfRule type="duplicateValues" dxfId="29" priority="83"/>
  </conditionalFormatting>
  <conditionalFormatting sqref="E24">
    <cfRule type="duplicateValues" dxfId="28" priority="82"/>
  </conditionalFormatting>
  <conditionalFormatting sqref="E24">
    <cfRule type="duplicateValues" dxfId="27" priority="81"/>
  </conditionalFormatting>
  <conditionalFormatting sqref="E24">
    <cfRule type="duplicateValues" dxfId="26" priority="80"/>
  </conditionalFormatting>
  <conditionalFormatting sqref="E26">
    <cfRule type="duplicateValues" dxfId="25" priority="76"/>
  </conditionalFormatting>
  <conditionalFormatting sqref="E26">
    <cfRule type="duplicateValues" dxfId="24" priority="75"/>
  </conditionalFormatting>
  <conditionalFormatting sqref="E26">
    <cfRule type="duplicateValues" dxfId="23" priority="74"/>
  </conditionalFormatting>
  <conditionalFormatting sqref="E27">
    <cfRule type="duplicateValues" dxfId="22" priority="73"/>
  </conditionalFormatting>
  <conditionalFormatting sqref="E27">
    <cfRule type="duplicateValues" dxfId="21" priority="72"/>
  </conditionalFormatting>
  <conditionalFormatting sqref="E27">
    <cfRule type="duplicateValues" dxfId="20" priority="71"/>
  </conditionalFormatting>
  <conditionalFormatting sqref="E32">
    <cfRule type="duplicateValues" dxfId="19" priority="70"/>
  </conditionalFormatting>
  <conditionalFormatting sqref="E32">
    <cfRule type="duplicateValues" dxfId="18" priority="69"/>
  </conditionalFormatting>
  <conditionalFormatting sqref="E32">
    <cfRule type="duplicateValues" dxfId="17" priority="68"/>
  </conditionalFormatting>
  <conditionalFormatting sqref="E33">
    <cfRule type="duplicateValues" dxfId="16" priority="67"/>
  </conditionalFormatting>
  <conditionalFormatting sqref="E33">
    <cfRule type="duplicateValues" dxfId="15" priority="66"/>
  </conditionalFormatting>
  <conditionalFormatting sqref="E33">
    <cfRule type="duplicateValues" dxfId="14" priority="65"/>
  </conditionalFormatting>
  <conditionalFormatting sqref="E28">
    <cfRule type="duplicateValues" dxfId="13" priority="64"/>
  </conditionalFormatting>
  <conditionalFormatting sqref="E28">
    <cfRule type="duplicateValues" dxfId="12" priority="63"/>
  </conditionalFormatting>
  <conditionalFormatting sqref="E28">
    <cfRule type="duplicateValues" dxfId="11" priority="62"/>
  </conditionalFormatting>
  <conditionalFormatting sqref="E29">
    <cfRule type="duplicateValues" dxfId="10" priority="61"/>
  </conditionalFormatting>
  <conditionalFormatting sqref="E29">
    <cfRule type="duplicateValues" dxfId="9" priority="60"/>
  </conditionalFormatting>
  <conditionalFormatting sqref="E29">
    <cfRule type="duplicateValues" dxfId="8" priority="59"/>
  </conditionalFormatting>
  <conditionalFormatting sqref="E30">
    <cfRule type="duplicateValues" dxfId="7" priority="58"/>
  </conditionalFormatting>
  <conditionalFormatting sqref="E30">
    <cfRule type="duplicateValues" dxfId="6" priority="57"/>
  </conditionalFormatting>
  <conditionalFormatting sqref="E30">
    <cfRule type="duplicateValues" dxfId="5" priority="56"/>
  </conditionalFormatting>
  <conditionalFormatting sqref="E31">
    <cfRule type="duplicateValues" dxfId="4" priority="55"/>
  </conditionalFormatting>
  <conditionalFormatting sqref="E31">
    <cfRule type="duplicateValues" dxfId="3" priority="54"/>
  </conditionalFormatting>
  <conditionalFormatting sqref="E31">
    <cfRule type="duplicateValues" dxfId="2" priority="53"/>
  </conditionalFormatting>
  <conditionalFormatting sqref="E34">
    <cfRule type="duplicateValues" dxfId="1" priority="43"/>
  </conditionalFormatting>
  <conditionalFormatting sqref="C28:C31">
    <cfRule type="duplicateValues" dxfId="0" priority="105"/>
  </conditionalFormatting>
  <pageMargins left="0" right="0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Noviembre 2020</vt:lpstr>
      <vt:lpstr>'Noviembre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2020-12-26T17:06:12Z</cp:lastPrinted>
  <dcterms:created xsi:type="dcterms:W3CDTF">2020-01-10T16:15:08Z</dcterms:created>
  <dcterms:modified xsi:type="dcterms:W3CDTF">2021-04-09T19:02:24Z</dcterms:modified>
</cp:coreProperties>
</file>