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62BBD59E-1F4B-4B8E-AE7C-99AF39F0348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NERO 2021" sheetId="36" state="hidden" r:id="rId1"/>
    <sheet name="OCTUBRE" sheetId="38" r:id="rId2"/>
  </sheets>
  <definedNames>
    <definedName name="_xlnm._FilterDatabase" localSheetId="0" hidden="1">'ENERO 2021'!$B$13:$S$66</definedName>
    <definedName name="_xlnm._FilterDatabase" localSheetId="1" hidden="1">OCTUBRE!$A$13:$L$62</definedName>
    <definedName name="_xlnm.Print_Area" localSheetId="0">'ENERO 2021'!$A$1:$T$67</definedName>
    <definedName name="_xlnm.Print_Area" localSheetId="1">OCTUBRE!$A$1:$H$67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38" l="1"/>
  <c r="R51" i="36" l="1"/>
  <c r="R52" i="36"/>
  <c r="R53" i="36"/>
  <c r="R54" i="36"/>
  <c r="R55" i="36"/>
  <c r="R56" i="36"/>
  <c r="R57" i="36"/>
  <c r="R58" i="36"/>
  <c r="R59" i="36"/>
  <c r="R60" i="36"/>
  <c r="R61" i="36"/>
  <c r="S58" i="36"/>
  <c r="Q52" i="36"/>
  <c r="Q53" i="36"/>
  <c r="Q54" i="36"/>
  <c r="Q55" i="36"/>
  <c r="Q56" i="36"/>
  <c r="Q57" i="36"/>
  <c r="Q58" i="36"/>
  <c r="Q59" i="36"/>
  <c r="S59" i="36" s="1"/>
  <c r="Q60" i="36"/>
  <c r="Q61" i="36"/>
  <c r="P52" i="36"/>
  <c r="P53" i="36"/>
  <c r="S53" i="36" s="1"/>
  <c r="P54" i="36"/>
  <c r="P55" i="36"/>
  <c r="P56" i="36"/>
  <c r="P57" i="36"/>
  <c r="P58" i="36"/>
  <c r="P59" i="36"/>
  <c r="P60" i="36"/>
  <c r="P61" i="36"/>
  <c r="K52" i="36"/>
  <c r="K53" i="36"/>
  <c r="K54" i="36"/>
  <c r="N54" i="36" s="1"/>
  <c r="O54" i="36" s="1"/>
  <c r="K55" i="36"/>
  <c r="K56" i="36"/>
  <c r="K57" i="36"/>
  <c r="K58" i="36"/>
  <c r="K59" i="36"/>
  <c r="N59" i="36" s="1"/>
  <c r="O59" i="36" s="1"/>
  <c r="K60" i="36"/>
  <c r="K61" i="36"/>
  <c r="J52" i="36"/>
  <c r="J53" i="36"/>
  <c r="N53" i="36" s="1"/>
  <c r="O53" i="36" s="1"/>
  <c r="J54" i="36"/>
  <c r="J55" i="36"/>
  <c r="J56" i="36"/>
  <c r="J57" i="36"/>
  <c r="J58" i="36"/>
  <c r="J59" i="36"/>
  <c r="J60" i="36"/>
  <c r="J61" i="36"/>
  <c r="N61" i="36" s="1"/>
  <c r="O61" i="36" s="1"/>
  <c r="I62" i="36"/>
  <c r="L62" i="36"/>
  <c r="M62" i="36"/>
  <c r="H62" i="36"/>
  <c r="N56" i="36"/>
  <c r="O56" i="36" s="1"/>
  <c r="S57" i="36" l="1"/>
  <c r="N55" i="36"/>
  <c r="O55" i="36" s="1"/>
  <c r="N57" i="36"/>
  <c r="O57" i="36" s="1"/>
  <c r="S60" i="36"/>
  <c r="S56" i="36"/>
  <c r="N58" i="36"/>
  <c r="O58" i="36" s="1"/>
  <c r="S61" i="36"/>
  <c r="S55" i="36"/>
  <c r="S54" i="36"/>
  <c r="N60" i="36"/>
  <c r="O60" i="36" s="1"/>
  <c r="S52" i="36" l="1"/>
  <c r="N52" i="36"/>
  <c r="O52" i="36" l="1"/>
  <c r="R15" i="36"/>
  <c r="R17" i="36"/>
  <c r="R18" i="36"/>
  <c r="R19" i="36"/>
  <c r="R20" i="36"/>
  <c r="R21" i="36"/>
  <c r="R22" i="36"/>
  <c r="R23" i="36"/>
  <c r="R24" i="36"/>
  <c r="R25" i="36"/>
  <c r="R26" i="36"/>
  <c r="R27" i="36"/>
  <c r="R28" i="36"/>
  <c r="R29" i="36"/>
  <c r="R30" i="36"/>
  <c r="R31" i="36"/>
  <c r="R32" i="36"/>
  <c r="R33" i="36"/>
  <c r="R34" i="36"/>
  <c r="R35" i="36"/>
  <c r="R36" i="36"/>
  <c r="R37" i="36"/>
  <c r="R38" i="36"/>
  <c r="R39" i="36"/>
  <c r="R40" i="36"/>
  <c r="R41" i="36"/>
  <c r="R42" i="36"/>
  <c r="R43" i="36"/>
  <c r="R44" i="36"/>
  <c r="R45" i="36"/>
  <c r="R46" i="36"/>
  <c r="R47" i="36"/>
  <c r="R48" i="36"/>
  <c r="R49" i="36"/>
  <c r="R50" i="36"/>
  <c r="P40" i="36"/>
  <c r="Q40" i="36"/>
  <c r="P41" i="36"/>
  <c r="Q41" i="36"/>
  <c r="P42" i="36"/>
  <c r="Q42" i="36"/>
  <c r="P43" i="36"/>
  <c r="Q43" i="36"/>
  <c r="P44" i="36"/>
  <c r="Q44" i="36"/>
  <c r="P45" i="36"/>
  <c r="Q45" i="36"/>
  <c r="P46" i="36"/>
  <c r="Q46" i="36"/>
  <c r="P47" i="36"/>
  <c r="Q47" i="36"/>
  <c r="P48" i="36"/>
  <c r="Q48" i="36"/>
  <c r="P49" i="36"/>
  <c r="Q49" i="36"/>
  <c r="P50" i="36"/>
  <c r="Q50" i="36"/>
  <c r="P51" i="36"/>
  <c r="Q51" i="36"/>
  <c r="J40" i="36"/>
  <c r="K40" i="36"/>
  <c r="J41" i="36"/>
  <c r="K41" i="36"/>
  <c r="J42" i="36"/>
  <c r="K42" i="36"/>
  <c r="J43" i="36"/>
  <c r="K43" i="36"/>
  <c r="J44" i="36"/>
  <c r="K44" i="36"/>
  <c r="J45" i="36"/>
  <c r="K45" i="36"/>
  <c r="J46" i="36"/>
  <c r="K46" i="36"/>
  <c r="J47" i="36"/>
  <c r="K47" i="36"/>
  <c r="J48" i="36"/>
  <c r="K48" i="36"/>
  <c r="J49" i="36"/>
  <c r="K49" i="36"/>
  <c r="J50" i="36"/>
  <c r="K50" i="36"/>
  <c r="J51" i="36"/>
  <c r="K51" i="36"/>
  <c r="N49" i="36" l="1"/>
  <c r="O49" i="36" s="1"/>
  <c r="N44" i="36"/>
  <c r="O44" i="36" s="1"/>
  <c r="N41" i="36"/>
  <c r="O41" i="36" s="1"/>
  <c r="S44" i="36"/>
  <c r="N50" i="36"/>
  <c r="N48" i="36"/>
  <c r="O48" i="36" s="1"/>
  <c r="N45" i="36"/>
  <c r="O45" i="36" s="1"/>
  <c r="N51" i="36"/>
  <c r="O51" i="36" s="1"/>
  <c r="N46" i="36"/>
  <c r="O46" i="36" s="1"/>
  <c r="N40" i="36"/>
  <c r="O40" i="36" s="1"/>
  <c r="S51" i="36"/>
  <c r="S46" i="36"/>
  <c r="S49" i="36"/>
  <c r="S47" i="36"/>
  <c r="S41" i="36"/>
  <c r="N47" i="36"/>
  <c r="O47" i="36" s="1"/>
  <c r="S43" i="36"/>
  <c r="S42" i="36"/>
  <c r="N43" i="36"/>
  <c r="O43" i="36" s="1"/>
  <c r="N42" i="36"/>
  <c r="O42" i="36" s="1"/>
  <c r="S40" i="36"/>
  <c r="S50" i="36"/>
  <c r="S48" i="36"/>
  <c r="S45" i="36"/>
  <c r="Q39" i="36"/>
  <c r="P39" i="36"/>
  <c r="K39" i="36"/>
  <c r="J39" i="36"/>
  <c r="S38" i="36"/>
  <c r="N38" i="36"/>
  <c r="O38" i="36" s="1"/>
  <c r="Q37" i="36"/>
  <c r="P37" i="36"/>
  <c r="K37" i="36"/>
  <c r="J37" i="36"/>
  <c r="S36" i="36"/>
  <c r="N36" i="36"/>
  <c r="O36" i="36" s="1"/>
  <c r="O50" i="36" l="1"/>
  <c r="N39" i="36"/>
  <c r="O39" i="36" s="1"/>
  <c r="S39" i="36"/>
  <c r="S37" i="36"/>
  <c r="N37" i="36"/>
  <c r="O37" i="36" l="1"/>
  <c r="J35" i="36" l="1"/>
  <c r="K35" i="36"/>
  <c r="P35" i="36"/>
  <c r="Q35" i="36"/>
  <c r="J34" i="36"/>
  <c r="K34" i="36"/>
  <c r="P34" i="36"/>
  <c r="Q34" i="36"/>
  <c r="N35" i="36" l="1"/>
  <c r="O35" i="36" s="1"/>
  <c r="N34" i="36"/>
  <c r="O34" i="36" s="1"/>
  <c r="S35" i="36"/>
  <c r="S34" i="36"/>
  <c r="N15" i="36" l="1"/>
  <c r="N32" i="36"/>
  <c r="O32" i="36" s="1"/>
  <c r="S32" i="36"/>
  <c r="Q23" i="36" l="1"/>
  <c r="Q24" i="36"/>
  <c r="Q25" i="36"/>
  <c r="Q26" i="36"/>
  <c r="Q27" i="36"/>
  <c r="Q28" i="36"/>
  <c r="Q29" i="36"/>
  <c r="Q30" i="36"/>
  <c r="Q31" i="36"/>
  <c r="Q33" i="36"/>
  <c r="P23" i="36"/>
  <c r="P24" i="36"/>
  <c r="P25" i="36"/>
  <c r="P26" i="36"/>
  <c r="P27" i="36"/>
  <c r="P28" i="36"/>
  <c r="P29" i="36"/>
  <c r="P30" i="36"/>
  <c r="P31" i="36"/>
  <c r="P33" i="36"/>
  <c r="J25" i="36"/>
  <c r="K25" i="36"/>
  <c r="J26" i="36"/>
  <c r="K26" i="36"/>
  <c r="J27" i="36"/>
  <c r="K27" i="36"/>
  <c r="J28" i="36"/>
  <c r="K28" i="36"/>
  <c r="J29" i="36"/>
  <c r="K29" i="36"/>
  <c r="J30" i="36"/>
  <c r="K30" i="36"/>
  <c r="J31" i="36"/>
  <c r="K31" i="36"/>
  <c r="J33" i="36"/>
  <c r="K33" i="36"/>
  <c r="S25" i="36" l="1"/>
  <c r="S28" i="36"/>
  <c r="N31" i="36"/>
  <c r="O31" i="36" s="1"/>
  <c r="S30" i="36"/>
  <c r="S29" i="36"/>
  <c r="N28" i="36"/>
  <c r="O28" i="36" s="1"/>
  <c r="N25" i="36"/>
  <c r="O25" i="36" s="1"/>
  <c r="S27" i="36"/>
  <c r="N33" i="36"/>
  <c r="O33" i="36" s="1"/>
  <c r="S33" i="36"/>
  <c r="S26" i="36"/>
  <c r="N30" i="36"/>
  <c r="O30" i="36" s="1"/>
  <c r="N27" i="36"/>
  <c r="S31" i="36"/>
  <c r="N29" i="36"/>
  <c r="O29" i="36" s="1"/>
  <c r="N26" i="36"/>
  <c r="O26" i="36" s="1"/>
  <c r="O27" i="36" l="1"/>
  <c r="S15" i="36"/>
  <c r="Q17" i="36"/>
  <c r="Q18" i="36"/>
  <c r="Q19" i="36"/>
  <c r="Q20" i="36"/>
  <c r="Q21" i="36"/>
  <c r="Q22" i="36"/>
  <c r="P17" i="36"/>
  <c r="P18" i="36"/>
  <c r="P19" i="36"/>
  <c r="P20" i="36"/>
  <c r="P21" i="36"/>
  <c r="P22" i="36"/>
  <c r="J24" i="36"/>
  <c r="K24" i="36"/>
  <c r="J17" i="36"/>
  <c r="J18" i="36"/>
  <c r="J19" i="36"/>
  <c r="J20" i="36"/>
  <c r="J21" i="36"/>
  <c r="J22" i="36"/>
  <c r="J23" i="36"/>
  <c r="K17" i="36"/>
  <c r="K18" i="36"/>
  <c r="K19" i="36"/>
  <c r="K20" i="36"/>
  <c r="K21" i="36"/>
  <c r="K22" i="36"/>
  <c r="K23" i="36"/>
  <c r="N22" i="36" l="1"/>
  <c r="O22" i="36" s="1"/>
  <c r="N21" i="36"/>
  <c r="O21" i="36" s="1"/>
  <c r="N17" i="36"/>
  <c r="O17" i="36" s="1"/>
  <c r="N20" i="36"/>
  <c r="O20" i="36" s="1"/>
  <c r="N24" i="36"/>
  <c r="O24" i="36" s="1"/>
  <c r="N19" i="36"/>
  <c r="O19" i="36" s="1"/>
  <c r="N18" i="36"/>
  <c r="O18" i="36" s="1"/>
  <c r="N23" i="36"/>
  <c r="O15" i="36"/>
  <c r="S22" i="36"/>
  <c r="S24" i="36"/>
  <c r="S21" i="36"/>
  <c r="S18" i="36"/>
  <c r="S17" i="36"/>
  <c r="S23" i="36"/>
  <c r="S20" i="36"/>
  <c r="S19" i="36"/>
  <c r="O23" i="36" l="1"/>
  <c r="Q16" i="36"/>
  <c r="P16" i="36"/>
  <c r="K16" i="36"/>
  <c r="J16" i="36"/>
  <c r="R14" i="36"/>
  <c r="R62" i="36" s="1"/>
  <c r="Q14" i="36"/>
  <c r="Q62" i="36" s="1"/>
  <c r="P14" i="36"/>
  <c r="P62" i="36" s="1"/>
  <c r="K14" i="36"/>
  <c r="J14" i="36"/>
  <c r="J62" i="36" s="1"/>
  <c r="K62" i="36" l="1"/>
  <c r="N14" i="36"/>
  <c r="N16" i="36"/>
  <c r="S14" i="36"/>
  <c r="S62" i="36" s="1"/>
  <c r="S16" i="36"/>
  <c r="N62" i="36" l="1"/>
  <c r="O16" i="36"/>
  <c r="O14" i="36"/>
  <c r="O62" i="36" s="1"/>
</calcChain>
</file>

<file path=xl/sharedStrings.xml><?xml version="1.0" encoding="utf-8"?>
<sst xmlns="http://schemas.openxmlformats.org/spreadsheetml/2006/main" count="357" uniqueCount="191">
  <si>
    <t>Nombre</t>
  </si>
  <si>
    <t xml:space="preserve">Cedula </t>
  </si>
  <si>
    <t xml:space="preserve">Numero de Cuenta </t>
  </si>
  <si>
    <t>Cargo</t>
  </si>
  <si>
    <t>No.</t>
  </si>
  <si>
    <t>Edianny Diaz Rubio</t>
  </si>
  <si>
    <t>Chofer Camión</t>
  </si>
  <si>
    <t>SFS 3.04%</t>
  </si>
  <si>
    <t>AFP 2.87%</t>
  </si>
  <si>
    <t>200019600580068</t>
  </si>
  <si>
    <t>Aportes Empleado</t>
  </si>
  <si>
    <t>Aportes Empleador</t>
  </si>
  <si>
    <t>ARL 1.1%</t>
  </si>
  <si>
    <t>AFP 7.10%</t>
  </si>
  <si>
    <t>SFS 7.09%</t>
  </si>
  <si>
    <t>Contrato No.</t>
  </si>
  <si>
    <t>Kamila Weber Mejía</t>
  </si>
  <si>
    <t>40226348213</t>
  </si>
  <si>
    <t>Asistente de Nómina</t>
  </si>
  <si>
    <t>200019600780943</t>
  </si>
  <si>
    <t>NOMINA PERSONAL CONTRATADO 2.1.1.2.01</t>
  </si>
  <si>
    <t>PROYECTO AGROFORESTAL BARAHONA</t>
  </si>
  <si>
    <t xml:space="preserve">Jairo Gabriel Gomez Alcantara </t>
  </si>
  <si>
    <t>01900184936</t>
  </si>
  <si>
    <t>Tecnico de Campo</t>
  </si>
  <si>
    <t>Bianny Segura Medina</t>
  </si>
  <si>
    <t>01800577049</t>
  </si>
  <si>
    <t>200019600913373</t>
  </si>
  <si>
    <t>200010401403266</t>
  </si>
  <si>
    <t>Wilson Manuel De León Cuevas</t>
  </si>
  <si>
    <t>01800148403</t>
  </si>
  <si>
    <t>200019600710885</t>
  </si>
  <si>
    <t>ISR</t>
  </si>
  <si>
    <t>Tecnico de Campo MA</t>
  </si>
  <si>
    <t>Santo Núñez</t>
  </si>
  <si>
    <t>04801040306</t>
  </si>
  <si>
    <t>200012700490733</t>
  </si>
  <si>
    <t>Ronny Trinidad Olivero</t>
  </si>
  <si>
    <t>01900181197</t>
  </si>
  <si>
    <t>200019601185804</t>
  </si>
  <si>
    <t>Ramón Feliz Medina</t>
  </si>
  <si>
    <t>01800438556</t>
  </si>
  <si>
    <t>Operador Retropala</t>
  </si>
  <si>
    <t>200019600849592</t>
  </si>
  <si>
    <t>Facilitador</t>
  </si>
  <si>
    <t xml:space="preserve">Bianela Jimenez Feliz </t>
  </si>
  <si>
    <t>11100001525</t>
  </si>
  <si>
    <t>200019600723501</t>
  </si>
  <si>
    <t xml:space="preserve">Rudy Armando Perez Matos </t>
  </si>
  <si>
    <t>00111845459</t>
  </si>
  <si>
    <t>200019600680605</t>
  </si>
  <si>
    <t>Marcelino Feliz Feliz</t>
  </si>
  <si>
    <t>08000084163</t>
  </si>
  <si>
    <t>200019601871946</t>
  </si>
  <si>
    <t>Operador Bulldozers</t>
  </si>
  <si>
    <t>Claudio Jose Santos Sanchez</t>
  </si>
  <si>
    <t>08700190773</t>
  </si>
  <si>
    <t>200011630556923</t>
  </si>
  <si>
    <t>Auxiliar Titulación</t>
  </si>
  <si>
    <t>Dependientes adicionales SFS</t>
  </si>
  <si>
    <t>SP-0015430-2020</t>
  </si>
  <si>
    <t>SP-0015429-2020</t>
  </si>
  <si>
    <t>SP-0016019-2020</t>
  </si>
  <si>
    <t>SP-0018429-2020</t>
  </si>
  <si>
    <t>SP-0015999-2020</t>
  </si>
  <si>
    <t>SP-0015862-2020</t>
  </si>
  <si>
    <t>SP-0018439-2020</t>
  </si>
  <si>
    <t>SP-0018392-2020</t>
  </si>
  <si>
    <t>Gerente Administrativo y Financiero</t>
  </si>
  <si>
    <t>Ramón Antonio Paulino</t>
  </si>
  <si>
    <t>Carlos Manuel  Feliz Tejeda</t>
  </si>
  <si>
    <t>01900075407</t>
  </si>
  <si>
    <t>Coordinador General PDA Barahona</t>
  </si>
  <si>
    <t>200011630250928</t>
  </si>
  <si>
    <t>SP-0030405-2020</t>
  </si>
  <si>
    <t>Alexis Ysauro Mendez Santana</t>
  </si>
  <si>
    <t>02200157051</t>
  </si>
  <si>
    <t>Chofer</t>
  </si>
  <si>
    <t>SP-0037001-2020</t>
  </si>
  <si>
    <t>200018200125493</t>
  </si>
  <si>
    <t>SP-0038129-2020</t>
  </si>
  <si>
    <t>SP-0038132-2020</t>
  </si>
  <si>
    <t>Alex Yonson Essel Reyes</t>
  </si>
  <si>
    <t>02200302103</t>
  </si>
  <si>
    <t>Mensajero</t>
  </si>
  <si>
    <t>Archi Lopez Lopez</t>
  </si>
  <si>
    <t>01800640235</t>
  </si>
  <si>
    <t>Yolanny Mateo Moreta</t>
  </si>
  <si>
    <t>22400699165</t>
  </si>
  <si>
    <t>Conserje</t>
  </si>
  <si>
    <t>Jorge Rufo Acosta Carvajal</t>
  </si>
  <si>
    <t>40210144487</t>
  </si>
  <si>
    <t>Analista de Sistemas Informaticos</t>
  </si>
  <si>
    <t>07600234830</t>
  </si>
  <si>
    <t>SP-0004425-2021</t>
  </si>
  <si>
    <t>SP-0004448-2021</t>
  </si>
  <si>
    <t>SP-0004417-2021</t>
  </si>
  <si>
    <t>SP-0004440-2021</t>
  </si>
  <si>
    <t>SP-0004429-2021</t>
  </si>
  <si>
    <t>Anderson Ramirez Perez</t>
  </si>
  <si>
    <t>SP-0005818-2020</t>
  </si>
  <si>
    <t>Fraylin Jashue Minaya Cuevas</t>
  </si>
  <si>
    <t>40222215093</t>
  </si>
  <si>
    <t>Técnico Georreferenciación</t>
  </si>
  <si>
    <t>Randy Javier Serrano Cabrera</t>
  </si>
  <si>
    <t>40222804557</t>
  </si>
  <si>
    <t>Angel Salvador Gil Jimenez</t>
  </si>
  <si>
    <t>01800152421</t>
  </si>
  <si>
    <t>200010400465483</t>
  </si>
  <si>
    <t>Analista de Control y Revisión</t>
  </si>
  <si>
    <t xml:space="preserve">ALFREDINA TENORA GONZALEZ PEREZ  </t>
  </si>
  <si>
    <t>078-0001308-3</t>
  </si>
  <si>
    <t>Abogada</t>
  </si>
  <si>
    <t>Abogado</t>
  </si>
  <si>
    <t>YUNIOR TURBI PEÑA</t>
  </si>
  <si>
    <t>076-0017629-6</t>
  </si>
  <si>
    <t>SP-0034308-2020</t>
  </si>
  <si>
    <t>SP-0007736-2021</t>
  </si>
  <si>
    <t>SP-0007737-2021</t>
  </si>
  <si>
    <t>SP-0012901-2021</t>
  </si>
  <si>
    <t>SP-0010498-2021</t>
  </si>
  <si>
    <t>SP-0010502-2021</t>
  </si>
  <si>
    <t>Tecnico de Datos Estadisticos</t>
  </si>
  <si>
    <t>Claritza Galvan Del Carmen</t>
  </si>
  <si>
    <t>10900044073</t>
  </si>
  <si>
    <t>Lemny Enrique Ferreras Matos</t>
  </si>
  <si>
    <t>01800641225</t>
  </si>
  <si>
    <t>Felipe Encarnacion Encarnacion</t>
  </si>
  <si>
    <t>00106750441</t>
  </si>
  <si>
    <t>Carlos Julio Listra Urbaez</t>
  </si>
  <si>
    <t>00116584004</t>
  </si>
  <si>
    <t>Tecnico de Revision y Analisis</t>
  </si>
  <si>
    <t>Jairo De Los Santos</t>
  </si>
  <si>
    <t>01700250549</t>
  </si>
  <si>
    <t>Angel Gusztavo Soriano Brito</t>
  </si>
  <si>
    <t>01000124816</t>
  </si>
  <si>
    <t>Operador de Bulldozer</t>
  </si>
  <si>
    <t>Victoria Luciano Sanchez</t>
  </si>
  <si>
    <t>10900075010</t>
  </si>
  <si>
    <t>ANA IRIS CUEVAS FELIZ</t>
  </si>
  <si>
    <t>40226179816</t>
  </si>
  <si>
    <t>FACILITADOR</t>
  </si>
  <si>
    <t>BELARMINIO LEBRON RAMIREZ</t>
  </si>
  <si>
    <t>10900066449</t>
  </si>
  <si>
    <t>TECNICO DE CAMPO</t>
  </si>
  <si>
    <t>BRIGIDO SEGURA MATOS</t>
  </si>
  <si>
    <t>07800046646</t>
  </si>
  <si>
    <t>LAUDRYS INCANIA MORETA PEREZ</t>
  </si>
  <si>
    <t>40222033405</t>
  </si>
  <si>
    <t>ANALISTA DE OPERACIONES</t>
  </si>
  <si>
    <t>MATILDE ALEJANDRO FELIZ PENA</t>
  </si>
  <si>
    <t>40231630910</t>
  </si>
  <si>
    <t>SAMUEL PINALES SANCHEZ</t>
  </si>
  <si>
    <t>40223171428</t>
  </si>
  <si>
    <t>TECNICO GEORREFERENCIADOR</t>
  </si>
  <si>
    <t>SAUL ALEJANDRO PEREZ VALENZUELA</t>
  </si>
  <si>
    <t>40234756019</t>
  </si>
  <si>
    <t>DISENADOR GRAFICO</t>
  </si>
  <si>
    <t>JEREMIAS ANTONIO UREÑA GARCIA</t>
  </si>
  <si>
    <t>40225125968</t>
  </si>
  <si>
    <t>Seguro 
Vida</t>
  </si>
  <si>
    <t>Total 
Aportes</t>
  </si>
  <si>
    <t>Sueldo
 Neto</t>
  </si>
  <si>
    <t>Sueldo 
Bruto</t>
  </si>
  <si>
    <t>OCTUBRE 2021</t>
  </si>
  <si>
    <t>CESAR AUGUSTO MORALES YAPUL</t>
  </si>
  <si>
    <t>ELIA AQUINA PEREZ DIAZ DE PORTASIO</t>
  </si>
  <si>
    <t>HECTOR ROMELIN SANCHEZ FELIZ</t>
  </si>
  <si>
    <t>HENRY SANCHEZ SUAREZ</t>
  </si>
  <si>
    <t>JARMIS ALBERTO CUEVAS SENA</t>
  </si>
  <si>
    <t>LINA ISABEL LEDESMA CASTILLO DE DIAZ</t>
  </si>
  <si>
    <t>RAMON CARABALLO HERNANDEZ</t>
  </si>
  <si>
    <t>RUBINELY CORDERO CASTILLO</t>
  </si>
  <si>
    <t>ZAMIRA ESCALANTE CASTILLO</t>
  </si>
  <si>
    <t>01900157015</t>
  </si>
  <si>
    <t>07800029808</t>
  </si>
  <si>
    <t>02200232227</t>
  </si>
  <si>
    <t>40236619264</t>
  </si>
  <si>
    <t>07000047618</t>
  </si>
  <si>
    <t>22400518431</t>
  </si>
  <si>
    <t>04800845366</t>
  </si>
  <si>
    <t>40210325250</t>
  </si>
  <si>
    <t>40226267538</t>
  </si>
  <si>
    <t>OPERADOR DE EQUIPOS PESADOS</t>
  </si>
  <si>
    <t>OBRERO</t>
  </si>
  <si>
    <t>SUPERVISOR AGROFORESTAL</t>
  </si>
  <si>
    <t>SUPERVISOR DE ZONA</t>
  </si>
  <si>
    <t>COORDINADOR PROYECTO AGROFORES</t>
  </si>
  <si>
    <t>RECEPCIONISTA</t>
  </si>
  <si>
    <t>AUXILIAR ADMINISTRATIVO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</si>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</sst>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18"/>
      <color theme="1"/>
      <name val="Calibri Light"/>
      <family val="2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b/>
      <sz val="48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10"/>
      <color rgb="FFFFFFFF"/>
      <name val="Arial"/>
      <family val="2"/>
    </font>
    <font>
      <sz val="11"/>
      <color rgb="FF007BFF"/>
      <name val="Atkinson-Hyperlegible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/>
    <xf numFmtId="165" fontId="2" fillId="0" borderId="1" xfId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3" fillId="0" borderId="0" xfId="0" applyFont="1" applyFill="1"/>
    <xf numFmtId="165" fontId="2" fillId="0" borderId="0" xfId="1" applyFont="1" applyFill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/>
    <xf numFmtId="0" fontId="2" fillId="0" borderId="0" xfId="0" applyFont="1" applyFill="1"/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/>
    <xf numFmtId="0" fontId="3" fillId="0" borderId="1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5" borderId="0" xfId="0" applyFill="1"/>
    <xf numFmtId="49" fontId="5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/>
    </xf>
    <xf numFmtId="4" fontId="2" fillId="0" borderId="7" xfId="0" applyNumberFormat="1" applyFont="1" applyFill="1" applyBorder="1" applyAlignment="1"/>
    <xf numFmtId="0" fontId="2" fillId="4" borderId="0" xfId="0" applyFont="1" applyFill="1" applyBorder="1" applyAlignment="1"/>
    <xf numFmtId="0" fontId="2" fillId="0" borderId="8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/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0" fillId="7" borderId="6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49" fontId="10" fillId="7" borderId="6" xfId="0" applyNumberFormat="1" applyFont="1" applyFill="1" applyBorder="1" applyAlignment="1">
      <alignment horizontal="center" vertical="center" wrapText="1"/>
    </xf>
    <xf numFmtId="4" fontId="10" fillId="7" borderId="6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utepda.gob.do/index.php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419101</xdr:colOff>
      <xdr:row>0</xdr:row>
      <xdr:rowOff>130175</xdr:rowOff>
    </xdr:from>
    <xdr:to>
      <xdr:col>3</xdr:col>
      <xdr:colOff>1143000</xdr:colOff>
      <xdr:row>10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181101" y="130175"/>
          <a:ext cx="5629274" cy="3257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460374</xdr:colOff>
      <xdr:row>0</xdr:row>
      <xdr:rowOff>95250</xdr:rowOff>
    </xdr:from>
    <xdr:to>
      <xdr:col>2</xdr:col>
      <xdr:colOff>3984624</xdr:colOff>
      <xdr:row>10</xdr:row>
      <xdr:rowOff>206375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D3A333CA-BBB9-4C8C-A82D-0DD3B619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9" y="95250"/>
          <a:ext cx="3984625" cy="341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3476625</xdr:colOff>
      <xdr:row>0</xdr:row>
      <xdr:rowOff>15875</xdr:rowOff>
    </xdr:from>
    <xdr:to>
      <xdr:col>6</xdr:col>
      <xdr:colOff>2921000</xdr:colOff>
      <xdr:row>10</xdr:row>
      <xdr:rowOff>285750</xdr:rowOff>
    </xdr:to>
    <xdr:pic>
      <xdr:nvPicPr>
        <xdr:cNvPr id="4" name="Imagen 3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08C6A5-CE91-4477-925F-30EE0BCA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5875"/>
          <a:ext cx="3794125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9"/>
  <sheetViews>
    <sheetView view="pageBreakPreview" zoomScale="60" zoomScaleNormal="60" workbookViewId="0">
      <selection activeCell="K65" sqref="K65"/>
    </sheetView>
  </sheetViews>
  <sheetFormatPr baseColWidth="10" defaultRowHeight="15"/>
  <cols>
    <col min="1" max="1" width="5" customWidth="1"/>
    <col min="2" max="2" width="6.85546875" bestFit="1" customWidth="1"/>
    <col min="3" max="3" width="66.5703125" bestFit="1" customWidth="1"/>
    <col min="4" max="4" width="28.85546875" customWidth="1"/>
    <col min="5" max="5" width="31.28515625" hidden="1" customWidth="1"/>
    <col min="6" max="6" width="65.140625" customWidth="1"/>
    <col min="7" max="7" width="29.7109375" hidden="1" customWidth="1"/>
    <col min="8" max="8" width="25.42578125" customWidth="1"/>
    <col min="9" max="9" width="19.140625" customWidth="1"/>
    <col min="10" max="10" width="23.7109375" customWidth="1"/>
    <col min="11" max="11" width="24.28515625" customWidth="1"/>
    <col min="12" max="12" width="21.5703125" customWidth="1"/>
    <col min="13" max="13" width="31" customWidth="1"/>
    <col min="14" max="14" width="25.42578125" customWidth="1"/>
    <col min="15" max="15" width="23.85546875" customWidth="1"/>
    <col min="16" max="16" width="24.42578125" bestFit="1" customWidth="1"/>
    <col min="17" max="17" width="22.28515625" customWidth="1"/>
    <col min="18" max="18" width="20.140625" customWidth="1"/>
    <col min="19" max="19" width="24.7109375" customWidth="1"/>
    <col min="20" max="20" width="7" customWidth="1"/>
  </cols>
  <sheetData>
    <row r="1" spans="1:19" ht="23.25">
      <c r="A1" s="4"/>
      <c r="B1" s="4"/>
      <c r="C1" s="3"/>
      <c r="D1" s="21"/>
      <c r="E1" s="25"/>
      <c r="F1" s="3"/>
      <c r="G1" s="3"/>
      <c r="H1" s="22"/>
      <c r="I1" s="22"/>
      <c r="J1" s="22"/>
      <c r="K1" s="22"/>
      <c r="L1" s="22"/>
      <c r="M1" s="22"/>
      <c r="N1" s="22"/>
      <c r="O1" s="22"/>
      <c r="P1" s="4"/>
      <c r="Q1" s="4"/>
      <c r="R1" s="4"/>
      <c r="S1" s="4"/>
    </row>
    <row r="2" spans="1:19" ht="23.25">
      <c r="A2" s="4"/>
      <c r="B2" s="4"/>
      <c r="C2" s="3"/>
      <c r="D2" s="21"/>
      <c r="E2" s="25"/>
      <c r="F2" s="3"/>
      <c r="G2" s="3"/>
      <c r="H2" s="22"/>
      <c r="I2" s="22"/>
      <c r="J2" s="22"/>
      <c r="K2" s="22"/>
      <c r="L2" s="22"/>
      <c r="M2" s="22"/>
      <c r="N2" s="22"/>
      <c r="O2" s="22"/>
      <c r="P2" s="4"/>
      <c r="Q2" s="4"/>
      <c r="R2" s="4"/>
      <c r="S2" s="4"/>
    </row>
    <row r="3" spans="1:19" ht="23.25">
      <c r="A3" s="4"/>
      <c r="B3" s="4"/>
      <c r="C3" s="3"/>
      <c r="D3" s="21"/>
      <c r="E3" s="25"/>
      <c r="F3" s="3"/>
      <c r="G3" s="3"/>
      <c r="H3" s="22"/>
      <c r="I3" s="22"/>
      <c r="J3" s="22"/>
      <c r="K3" s="22"/>
      <c r="L3" s="22"/>
      <c r="M3" s="22"/>
      <c r="N3" s="22"/>
      <c r="O3" s="22"/>
      <c r="P3" s="4"/>
      <c r="Q3" s="4"/>
      <c r="R3" s="4"/>
      <c r="S3" s="4"/>
    </row>
    <row r="4" spans="1:19" ht="23.25">
      <c r="A4" s="4"/>
      <c r="B4" s="4"/>
      <c r="C4" s="3"/>
      <c r="D4" s="21"/>
      <c r="E4" s="25"/>
      <c r="F4" s="3"/>
      <c r="G4" s="3"/>
      <c r="H4" s="22"/>
      <c r="I4" s="22"/>
      <c r="J4" s="22"/>
      <c r="K4" s="22"/>
      <c r="L4" s="22"/>
      <c r="M4" s="22"/>
      <c r="N4" s="22"/>
      <c r="O4" s="22"/>
      <c r="P4" s="4"/>
      <c r="Q4" s="4"/>
      <c r="R4" s="4"/>
      <c r="S4" s="4"/>
    </row>
    <row r="5" spans="1:19" ht="23.25">
      <c r="A5" s="4"/>
      <c r="B5" s="4"/>
      <c r="C5" s="3"/>
      <c r="D5" s="21"/>
      <c r="E5" s="25"/>
      <c r="F5" s="3"/>
      <c r="G5" s="3"/>
      <c r="H5" s="22"/>
      <c r="I5" s="22"/>
      <c r="J5" s="22"/>
      <c r="K5" s="22"/>
      <c r="L5" s="22"/>
      <c r="M5" s="22"/>
      <c r="N5" s="22"/>
      <c r="O5" s="22"/>
      <c r="P5" s="4"/>
      <c r="Q5" s="4"/>
      <c r="R5" s="4"/>
      <c r="S5" s="4"/>
    </row>
    <row r="6" spans="1:19" ht="23.25">
      <c r="A6" s="4"/>
      <c r="B6" s="4"/>
      <c r="C6" s="3"/>
      <c r="D6" s="21"/>
      <c r="E6" s="25"/>
      <c r="F6" s="3"/>
      <c r="G6" s="3"/>
      <c r="H6" s="22"/>
      <c r="I6" s="22"/>
      <c r="J6" s="22"/>
      <c r="K6" s="22"/>
      <c r="L6" s="22"/>
      <c r="M6" s="22"/>
      <c r="N6" s="22"/>
      <c r="O6" s="22"/>
      <c r="P6" s="4"/>
      <c r="Q6" s="4"/>
      <c r="R6" s="4"/>
      <c r="S6" s="4"/>
    </row>
    <row r="7" spans="1:19" ht="23.25">
      <c r="A7" s="4"/>
      <c r="B7" s="4"/>
      <c r="C7" s="3"/>
      <c r="D7" s="21"/>
      <c r="E7" s="25"/>
      <c r="F7" s="3"/>
      <c r="G7" s="3"/>
      <c r="H7" s="22"/>
      <c r="I7" s="22"/>
      <c r="J7" s="22"/>
      <c r="K7" s="22"/>
      <c r="L7" s="22"/>
      <c r="M7" s="22"/>
      <c r="N7" s="22"/>
      <c r="O7" s="22"/>
      <c r="P7" s="4"/>
      <c r="Q7" s="4"/>
      <c r="R7" s="4"/>
      <c r="S7" s="4"/>
    </row>
    <row r="8" spans="1:19" ht="23.25">
      <c r="A8" s="4"/>
      <c r="B8" s="4"/>
      <c r="C8" s="3"/>
      <c r="D8" s="21"/>
      <c r="E8" s="25"/>
      <c r="F8" s="3"/>
      <c r="G8" s="3"/>
      <c r="H8" s="22"/>
      <c r="I8" s="22"/>
      <c r="J8" s="22"/>
      <c r="K8" s="22"/>
      <c r="L8" s="22"/>
      <c r="M8" s="22"/>
      <c r="N8" s="22"/>
      <c r="O8" s="22"/>
      <c r="P8" s="4"/>
      <c r="Q8" s="4"/>
      <c r="R8" s="4"/>
      <c r="S8" s="4"/>
    </row>
    <row r="9" spans="1:19" ht="23.25">
      <c r="A9" s="4"/>
      <c r="B9" s="4"/>
      <c r="C9" s="3"/>
      <c r="D9" s="21"/>
      <c r="E9" s="25"/>
      <c r="F9" s="3"/>
      <c r="G9" s="3"/>
      <c r="H9" s="22"/>
      <c r="I9" s="22"/>
      <c r="J9" s="22"/>
      <c r="K9" s="22"/>
      <c r="L9" s="22"/>
      <c r="M9" s="22"/>
      <c r="N9" s="22"/>
      <c r="O9" s="22"/>
      <c r="P9" s="4"/>
      <c r="Q9" s="4"/>
      <c r="R9" s="4"/>
      <c r="S9" s="4"/>
    </row>
    <row r="10" spans="1:19" ht="46.5">
      <c r="A10" s="4"/>
      <c r="B10" s="86" t="s">
        <v>21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46.5">
      <c r="A11" s="4"/>
      <c r="B11" s="87" t="s">
        <v>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s="47" customFormat="1" ht="60" customHeight="1">
      <c r="A12" s="45"/>
      <c r="B12" s="45"/>
      <c r="C12" s="51" t="s">
        <v>164</v>
      </c>
      <c r="D12" s="46"/>
      <c r="E12" s="46"/>
      <c r="F12" s="46"/>
      <c r="G12" s="46"/>
      <c r="H12" s="46"/>
      <c r="I12" s="88" t="s">
        <v>10</v>
      </c>
      <c r="J12" s="88"/>
      <c r="K12" s="88"/>
      <c r="L12" s="88"/>
      <c r="M12" s="88"/>
      <c r="N12" s="89"/>
      <c r="O12" s="52"/>
      <c r="P12" s="90" t="s">
        <v>11</v>
      </c>
      <c r="Q12" s="90"/>
      <c r="R12" s="90"/>
      <c r="S12" s="90"/>
    </row>
    <row r="13" spans="1:19" s="62" customFormat="1" ht="57">
      <c r="A13" s="55"/>
      <c r="B13" s="56" t="s">
        <v>4</v>
      </c>
      <c r="C13" s="57" t="s">
        <v>0</v>
      </c>
      <c r="D13" s="58" t="s">
        <v>1</v>
      </c>
      <c r="E13" s="59" t="s">
        <v>2</v>
      </c>
      <c r="F13" s="57" t="s">
        <v>3</v>
      </c>
      <c r="G13" s="57" t="s">
        <v>15</v>
      </c>
      <c r="H13" s="61" t="s">
        <v>163</v>
      </c>
      <c r="I13" s="61" t="s">
        <v>160</v>
      </c>
      <c r="J13" s="60" t="s">
        <v>7</v>
      </c>
      <c r="K13" s="60" t="s">
        <v>8</v>
      </c>
      <c r="L13" s="60" t="s">
        <v>32</v>
      </c>
      <c r="M13" s="61" t="s">
        <v>59</v>
      </c>
      <c r="N13" s="61" t="s">
        <v>161</v>
      </c>
      <c r="O13" s="61" t="s">
        <v>162</v>
      </c>
      <c r="P13" s="60" t="s">
        <v>14</v>
      </c>
      <c r="Q13" s="60" t="s">
        <v>13</v>
      </c>
      <c r="R13" s="60" t="s">
        <v>12</v>
      </c>
      <c r="S13" s="61" t="s">
        <v>161</v>
      </c>
    </row>
    <row r="14" spans="1:19" s="27" customFormat="1" ht="23.25">
      <c r="A14" s="7"/>
      <c r="B14" s="8">
        <v>1</v>
      </c>
      <c r="C14" s="8" t="s">
        <v>5</v>
      </c>
      <c r="D14" s="5">
        <v>11100005336</v>
      </c>
      <c r="E14" s="6" t="s">
        <v>9</v>
      </c>
      <c r="F14" s="33" t="s">
        <v>6</v>
      </c>
      <c r="G14" s="9" t="s">
        <v>100</v>
      </c>
      <c r="H14" s="12">
        <v>15000</v>
      </c>
      <c r="I14" s="10">
        <v>25</v>
      </c>
      <c r="J14" s="10">
        <f t="shared" ref="J14" si="0">+H14*3.04%</f>
        <v>456</v>
      </c>
      <c r="K14" s="10">
        <f t="shared" ref="K14" si="1">+H14*2.87%</f>
        <v>430.5</v>
      </c>
      <c r="L14" s="10">
        <v>0</v>
      </c>
      <c r="M14" s="10"/>
      <c r="N14" s="10">
        <f>+I14+J14+K14+L14+M14</f>
        <v>911.5</v>
      </c>
      <c r="O14" s="10">
        <f t="shared" ref="O14:O39" si="2">+H14-N14</f>
        <v>14088.5</v>
      </c>
      <c r="P14" s="13">
        <f t="shared" ref="P14" si="3">+H14*7.09%</f>
        <v>1063.5</v>
      </c>
      <c r="Q14" s="13">
        <f t="shared" ref="Q14" si="4">+H14*7.1%</f>
        <v>1065</v>
      </c>
      <c r="R14" s="13">
        <f t="shared" ref="R14:R61" si="5">+H14*1.1%</f>
        <v>165.00000000000003</v>
      </c>
      <c r="S14" s="13">
        <f>+P14+Q14+R14</f>
        <v>2293.5</v>
      </c>
    </row>
    <row r="15" spans="1:19" s="27" customFormat="1" ht="23.25">
      <c r="A15" s="7"/>
      <c r="B15" s="33">
        <v>2</v>
      </c>
      <c r="C15" s="8" t="s">
        <v>16</v>
      </c>
      <c r="D15" s="6" t="s">
        <v>17</v>
      </c>
      <c r="E15" s="6" t="s">
        <v>19</v>
      </c>
      <c r="F15" s="8" t="s">
        <v>18</v>
      </c>
      <c r="G15" s="9" t="s">
        <v>116</v>
      </c>
      <c r="H15" s="12">
        <v>25000</v>
      </c>
      <c r="I15" s="10">
        <v>25</v>
      </c>
      <c r="J15" s="10">
        <v>760</v>
      </c>
      <c r="K15" s="10">
        <v>717.5</v>
      </c>
      <c r="L15" s="10">
        <v>0</v>
      </c>
      <c r="M15" s="10"/>
      <c r="N15" s="35">
        <f t="shared" ref="N15:N39" si="6">+I15+J15+K15+L15+M15</f>
        <v>1502.5</v>
      </c>
      <c r="O15" s="10">
        <f t="shared" si="2"/>
        <v>23497.5</v>
      </c>
      <c r="P15" s="13">
        <v>1772.5000000000002</v>
      </c>
      <c r="Q15" s="13">
        <v>1774.9999999999998</v>
      </c>
      <c r="R15" s="13">
        <f t="shared" si="5"/>
        <v>275</v>
      </c>
      <c r="S15" s="13">
        <f t="shared" ref="S15:S39" si="7">+P15+Q15+R15</f>
        <v>3822.5</v>
      </c>
    </row>
    <row r="16" spans="1:19" s="27" customFormat="1" ht="23.25">
      <c r="A16" s="7"/>
      <c r="B16" s="33">
        <v>3</v>
      </c>
      <c r="C16" s="8" t="s">
        <v>70</v>
      </c>
      <c r="D16" s="6" t="s">
        <v>71</v>
      </c>
      <c r="E16" s="6" t="s">
        <v>73</v>
      </c>
      <c r="F16" s="8" t="s">
        <v>72</v>
      </c>
      <c r="G16" s="9" t="s">
        <v>74</v>
      </c>
      <c r="H16" s="12">
        <v>85000</v>
      </c>
      <c r="I16" s="10">
        <v>25</v>
      </c>
      <c r="J16" s="10">
        <f>+H16*3.04%</f>
        <v>2584</v>
      </c>
      <c r="K16" s="10">
        <f>+H16*2.87%</f>
        <v>2439.5</v>
      </c>
      <c r="L16" s="10">
        <v>8577.06</v>
      </c>
      <c r="M16" s="10"/>
      <c r="N16" s="35">
        <f t="shared" si="6"/>
        <v>13625.56</v>
      </c>
      <c r="O16" s="10">
        <f t="shared" si="2"/>
        <v>71374.44</v>
      </c>
      <c r="P16" s="13">
        <f>+H16*7.09%</f>
        <v>6026.5</v>
      </c>
      <c r="Q16" s="13">
        <f>+H16*7.1%</f>
        <v>6034.9999999999991</v>
      </c>
      <c r="R16" s="13">
        <v>686.4</v>
      </c>
      <c r="S16" s="13">
        <f t="shared" si="7"/>
        <v>12747.9</v>
      </c>
    </row>
    <row r="17" spans="1:20" s="27" customFormat="1" ht="23.25">
      <c r="A17" s="23"/>
      <c r="B17" s="33">
        <v>4</v>
      </c>
      <c r="C17" s="8" t="s">
        <v>75</v>
      </c>
      <c r="D17" s="6" t="s">
        <v>76</v>
      </c>
      <c r="E17" s="14" t="s">
        <v>79</v>
      </c>
      <c r="F17" s="15" t="s">
        <v>77</v>
      </c>
      <c r="G17" s="9" t="s">
        <v>78</v>
      </c>
      <c r="H17" s="12">
        <v>20000</v>
      </c>
      <c r="I17" s="10">
        <v>25</v>
      </c>
      <c r="J17" s="10">
        <f t="shared" ref="J17:J24" si="8">+H17*3.04%</f>
        <v>608</v>
      </c>
      <c r="K17" s="10">
        <f t="shared" ref="K17:K24" si="9">+H17*2.87%</f>
        <v>574</v>
      </c>
      <c r="L17" s="12">
        <v>0</v>
      </c>
      <c r="M17" s="12"/>
      <c r="N17" s="35">
        <f t="shared" si="6"/>
        <v>1207</v>
      </c>
      <c r="O17" s="10">
        <f t="shared" si="2"/>
        <v>18793</v>
      </c>
      <c r="P17" s="13">
        <f t="shared" ref="P17:P35" si="10">+H17*7.09%</f>
        <v>1418</v>
      </c>
      <c r="Q17" s="13">
        <f t="shared" ref="Q17:Q35" si="11">+H17*7.1%</f>
        <v>1419.9999999999998</v>
      </c>
      <c r="R17" s="13">
        <f t="shared" si="5"/>
        <v>220.00000000000003</v>
      </c>
      <c r="S17" s="13">
        <f t="shared" si="7"/>
        <v>3058</v>
      </c>
    </row>
    <row r="18" spans="1:20" s="27" customFormat="1" ht="23.25">
      <c r="A18" s="23"/>
      <c r="B18" s="33">
        <v>5</v>
      </c>
      <c r="C18" s="8" t="s">
        <v>34</v>
      </c>
      <c r="D18" s="6" t="s">
        <v>35</v>
      </c>
      <c r="E18" s="14" t="s">
        <v>36</v>
      </c>
      <c r="F18" s="15" t="s">
        <v>33</v>
      </c>
      <c r="G18" s="9" t="s">
        <v>80</v>
      </c>
      <c r="H18" s="12">
        <v>35000</v>
      </c>
      <c r="I18" s="10">
        <v>25</v>
      </c>
      <c r="J18" s="10">
        <f t="shared" si="8"/>
        <v>1064</v>
      </c>
      <c r="K18" s="10">
        <f t="shared" si="9"/>
        <v>1004.5</v>
      </c>
      <c r="L18" s="10">
        <v>0</v>
      </c>
      <c r="M18" s="10"/>
      <c r="N18" s="35">
        <f t="shared" si="6"/>
        <v>2093.5</v>
      </c>
      <c r="O18" s="10">
        <f t="shared" si="2"/>
        <v>32906.5</v>
      </c>
      <c r="P18" s="13">
        <f t="shared" si="10"/>
        <v>2481.5</v>
      </c>
      <c r="Q18" s="13">
        <f t="shared" si="11"/>
        <v>2485</v>
      </c>
      <c r="R18" s="13">
        <f t="shared" si="5"/>
        <v>385.00000000000006</v>
      </c>
      <c r="S18" s="13">
        <f t="shared" si="7"/>
        <v>5351.5</v>
      </c>
    </row>
    <row r="19" spans="1:20" s="27" customFormat="1" ht="23.25">
      <c r="A19" s="23"/>
      <c r="B19" s="33">
        <v>6</v>
      </c>
      <c r="C19" s="8" t="s">
        <v>37</v>
      </c>
      <c r="D19" s="6" t="s">
        <v>38</v>
      </c>
      <c r="E19" s="14" t="s">
        <v>39</v>
      </c>
      <c r="F19" s="15" t="s">
        <v>24</v>
      </c>
      <c r="G19" s="9" t="s">
        <v>81</v>
      </c>
      <c r="H19" s="12">
        <v>35000</v>
      </c>
      <c r="I19" s="10">
        <v>25</v>
      </c>
      <c r="J19" s="10">
        <f t="shared" si="8"/>
        <v>1064</v>
      </c>
      <c r="K19" s="10">
        <f t="shared" si="9"/>
        <v>1004.5</v>
      </c>
      <c r="L19" s="12">
        <v>0</v>
      </c>
      <c r="M19" s="12"/>
      <c r="N19" s="35">
        <f t="shared" si="6"/>
        <v>2093.5</v>
      </c>
      <c r="O19" s="10">
        <f t="shared" si="2"/>
        <v>32906.5</v>
      </c>
      <c r="P19" s="13">
        <f t="shared" si="10"/>
        <v>2481.5</v>
      </c>
      <c r="Q19" s="13">
        <f t="shared" si="11"/>
        <v>2485</v>
      </c>
      <c r="R19" s="13">
        <f t="shared" si="5"/>
        <v>385.00000000000006</v>
      </c>
      <c r="S19" s="13">
        <f t="shared" si="7"/>
        <v>5351.5</v>
      </c>
    </row>
    <row r="20" spans="1:20" s="27" customFormat="1" ht="23.25">
      <c r="A20" s="23"/>
      <c r="B20" s="33">
        <v>7</v>
      </c>
      <c r="C20" s="8" t="s">
        <v>82</v>
      </c>
      <c r="D20" s="6" t="s">
        <v>83</v>
      </c>
      <c r="E20" s="14"/>
      <c r="F20" s="15" t="s">
        <v>84</v>
      </c>
      <c r="G20" s="9" t="s">
        <v>94</v>
      </c>
      <c r="H20" s="12">
        <v>15000</v>
      </c>
      <c r="I20" s="10">
        <v>25</v>
      </c>
      <c r="J20" s="10">
        <f t="shared" si="8"/>
        <v>456</v>
      </c>
      <c r="K20" s="10">
        <f t="shared" si="9"/>
        <v>430.5</v>
      </c>
      <c r="L20" s="10">
        <v>0</v>
      </c>
      <c r="M20" s="10"/>
      <c r="N20" s="35">
        <f t="shared" si="6"/>
        <v>911.5</v>
      </c>
      <c r="O20" s="10">
        <f t="shared" si="2"/>
        <v>14088.5</v>
      </c>
      <c r="P20" s="13">
        <f t="shared" si="10"/>
        <v>1063.5</v>
      </c>
      <c r="Q20" s="13">
        <f t="shared" si="11"/>
        <v>1065</v>
      </c>
      <c r="R20" s="13">
        <f t="shared" si="5"/>
        <v>165.00000000000003</v>
      </c>
      <c r="S20" s="13">
        <f t="shared" si="7"/>
        <v>2293.5</v>
      </c>
    </row>
    <row r="21" spans="1:20" s="27" customFormat="1" ht="23.25">
      <c r="A21" s="23"/>
      <c r="B21" s="33">
        <v>8</v>
      </c>
      <c r="C21" s="8" t="s">
        <v>85</v>
      </c>
      <c r="D21" s="6" t="s">
        <v>86</v>
      </c>
      <c r="E21" s="14"/>
      <c r="F21" s="15" t="s">
        <v>24</v>
      </c>
      <c r="G21" s="9" t="s">
        <v>95</v>
      </c>
      <c r="H21" s="12">
        <v>35000</v>
      </c>
      <c r="I21" s="10">
        <v>25</v>
      </c>
      <c r="J21" s="10">
        <f t="shared" si="8"/>
        <v>1064</v>
      </c>
      <c r="K21" s="10">
        <f t="shared" si="9"/>
        <v>1004.5</v>
      </c>
      <c r="L21" s="12">
        <v>0</v>
      </c>
      <c r="M21" s="12"/>
      <c r="N21" s="35">
        <f t="shared" si="6"/>
        <v>2093.5</v>
      </c>
      <c r="O21" s="10">
        <f t="shared" si="2"/>
        <v>32906.5</v>
      </c>
      <c r="P21" s="13">
        <f t="shared" si="10"/>
        <v>2481.5</v>
      </c>
      <c r="Q21" s="13">
        <f t="shared" si="11"/>
        <v>2485</v>
      </c>
      <c r="R21" s="13">
        <f t="shared" si="5"/>
        <v>385.00000000000006</v>
      </c>
      <c r="S21" s="13">
        <f t="shared" si="7"/>
        <v>5351.5</v>
      </c>
    </row>
    <row r="22" spans="1:20" s="27" customFormat="1" ht="23.25">
      <c r="A22" s="23"/>
      <c r="B22" s="33">
        <v>9</v>
      </c>
      <c r="C22" s="8" t="s">
        <v>87</v>
      </c>
      <c r="D22" s="6" t="s">
        <v>88</v>
      </c>
      <c r="E22" s="14"/>
      <c r="F22" s="15" t="s">
        <v>89</v>
      </c>
      <c r="G22" s="9" t="s">
        <v>96</v>
      </c>
      <c r="H22" s="12">
        <v>14500</v>
      </c>
      <c r="I22" s="10">
        <v>25</v>
      </c>
      <c r="J22" s="10">
        <f t="shared" si="8"/>
        <v>440.8</v>
      </c>
      <c r="K22" s="10">
        <f t="shared" si="9"/>
        <v>416.15</v>
      </c>
      <c r="L22" s="10">
        <v>0</v>
      </c>
      <c r="M22" s="35">
        <v>1190.1199999999999</v>
      </c>
      <c r="N22" s="35">
        <f t="shared" si="6"/>
        <v>2072.0699999999997</v>
      </c>
      <c r="O22" s="10">
        <f t="shared" si="2"/>
        <v>12427.93</v>
      </c>
      <c r="P22" s="13">
        <f t="shared" si="10"/>
        <v>1028.05</v>
      </c>
      <c r="Q22" s="13">
        <f t="shared" si="11"/>
        <v>1029.5</v>
      </c>
      <c r="R22" s="13">
        <f t="shared" si="5"/>
        <v>159.50000000000003</v>
      </c>
      <c r="S22" s="13">
        <f t="shared" si="7"/>
        <v>2217.0500000000002</v>
      </c>
    </row>
    <row r="23" spans="1:20" s="27" customFormat="1" ht="23.25">
      <c r="A23" s="23"/>
      <c r="B23" s="33">
        <v>10</v>
      </c>
      <c r="C23" s="8" t="s">
        <v>90</v>
      </c>
      <c r="D23" s="6" t="s">
        <v>91</v>
      </c>
      <c r="E23" s="14"/>
      <c r="F23" s="15" t="s">
        <v>92</v>
      </c>
      <c r="G23" s="9" t="s">
        <v>97</v>
      </c>
      <c r="H23" s="12">
        <v>45000</v>
      </c>
      <c r="I23" s="10">
        <v>25</v>
      </c>
      <c r="J23" s="10">
        <f t="shared" si="8"/>
        <v>1368</v>
      </c>
      <c r="K23" s="10">
        <f t="shared" si="9"/>
        <v>1291.5</v>
      </c>
      <c r="L23" s="35">
        <v>1148.32</v>
      </c>
      <c r="M23" s="10"/>
      <c r="N23" s="35">
        <f t="shared" si="6"/>
        <v>3832.8199999999997</v>
      </c>
      <c r="O23" s="35">
        <f t="shared" si="2"/>
        <v>41167.18</v>
      </c>
      <c r="P23" s="13">
        <f t="shared" si="10"/>
        <v>3190.5</v>
      </c>
      <c r="Q23" s="13">
        <f t="shared" si="11"/>
        <v>3194.9999999999995</v>
      </c>
      <c r="R23" s="13">
        <f t="shared" si="5"/>
        <v>495.00000000000006</v>
      </c>
      <c r="S23" s="13">
        <f t="shared" si="7"/>
        <v>6880.5</v>
      </c>
    </row>
    <row r="24" spans="1:20" s="27" customFormat="1" ht="23.25">
      <c r="A24" s="23"/>
      <c r="B24" s="33">
        <v>11</v>
      </c>
      <c r="C24" s="8" t="s">
        <v>99</v>
      </c>
      <c r="D24" s="6" t="s">
        <v>93</v>
      </c>
      <c r="E24" s="14"/>
      <c r="F24" s="15" t="s">
        <v>77</v>
      </c>
      <c r="G24" s="9" t="s">
        <v>98</v>
      </c>
      <c r="H24" s="12">
        <v>20000</v>
      </c>
      <c r="I24" s="10">
        <v>25</v>
      </c>
      <c r="J24" s="10">
        <f t="shared" si="8"/>
        <v>608</v>
      </c>
      <c r="K24" s="10">
        <f t="shared" si="9"/>
        <v>574</v>
      </c>
      <c r="L24" s="10">
        <v>0</v>
      </c>
      <c r="M24" s="12"/>
      <c r="N24" s="35">
        <f t="shared" si="6"/>
        <v>1207</v>
      </c>
      <c r="O24" s="35">
        <f t="shared" si="2"/>
        <v>18793</v>
      </c>
      <c r="P24" s="13">
        <f t="shared" si="10"/>
        <v>1418</v>
      </c>
      <c r="Q24" s="13">
        <f t="shared" si="11"/>
        <v>1419.9999999999998</v>
      </c>
      <c r="R24" s="13">
        <f t="shared" si="5"/>
        <v>220.00000000000003</v>
      </c>
      <c r="S24" s="13">
        <f t="shared" si="7"/>
        <v>3058</v>
      </c>
    </row>
    <row r="25" spans="1:20" s="30" customFormat="1" ht="23.25">
      <c r="A25" s="32"/>
      <c r="B25" s="33">
        <v>12</v>
      </c>
      <c r="C25" s="33" t="s">
        <v>110</v>
      </c>
      <c r="D25" s="31" t="s">
        <v>111</v>
      </c>
      <c r="E25" s="37"/>
      <c r="F25" s="38" t="s">
        <v>112</v>
      </c>
      <c r="G25" s="34" t="s">
        <v>120</v>
      </c>
      <c r="H25" s="36">
        <v>60000</v>
      </c>
      <c r="I25" s="35">
        <v>25</v>
      </c>
      <c r="J25" s="35">
        <f t="shared" ref="J25:J35" si="12">+H25*3.04%</f>
        <v>1824</v>
      </c>
      <c r="K25" s="35">
        <f t="shared" ref="K25:K35" si="13">+H25*2.87%</f>
        <v>1722</v>
      </c>
      <c r="L25" s="35">
        <v>3486.65</v>
      </c>
      <c r="M25" s="36"/>
      <c r="N25" s="35">
        <f t="shared" si="6"/>
        <v>7057.65</v>
      </c>
      <c r="O25" s="35">
        <f t="shared" si="2"/>
        <v>52942.35</v>
      </c>
      <c r="P25" s="13">
        <f t="shared" si="10"/>
        <v>4254</v>
      </c>
      <c r="Q25" s="13">
        <f t="shared" si="11"/>
        <v>4260</v>
      </c>
      <c r="R25" s="13">
        <f t="shared" si="5"/>
        <v>660.00000000000011</v>
      </c>
      <c r="S25" s="13">
        <f t="shared" si="7"/>
        <v>9174</v>
      </c>
    </row>
    <row r="26" spans="1:20" s="30" customFormat="1" ht="23.25">
      <c r="A26" s="32"/>
      <c r="B26" s="33">
        <v>13</v>
      </c>
      <c r="C26" s="33" t="s">
        <v>114</v>
      </c>
      <c r="D26" s="31" t="s">
        <v>115</v>
      </c>
      <c r="E26" s="37"/>
      <c r="F26" s="38" t="s">
        <v>113</v>
      </c>
      <c r="G26" s="34" t="s">
        <v>121</v>
      </c>
      <c r="H26" s="36">
        <v>60000</v>
      </c>
      <c r="I26" s="35">
        <v>25</v>
      </c>
      <c r="J26" s="35">
        <f t="shared" si="12"/>
        <v>1824</v>
      </c>
      <c r="K26" s="35">
        <f t="shared" si="13"/>
        <v>1722</v>
      </c>
      <c r="L26" s="35">
        <v>3486.65</v>
      </c>
      <c r="M26" s="36"/>
      <c r="N26" s="35">
        <f t="shared" si="6"/>
        <v>7057.65</v>
      </c>
      <c r="O26" s="35">
        <f t="shared" si="2"/>
        <v>52942.35</v>
      </c>
      <c r="P26" s="13">
        <f t="shared" si="10"/>
        <v>4254</v>
      </c>
      <c r="Q26" s="13">
        <f t="shared" si="11"/>
        <v>4260</v>
      </c>
      <c r="R26" s="13">
        <f t="shared" si="5"/>
        <v>660.00000000000011</v>
      </c>
      <c r="S26" s="13">
        <f t="shared" si="7"/>
        <v>9174</v>
      </c>
    </row>
    <row r="27" spans="1:20" ht="23.25">
      <c r="A27" s="29"/>
      <c r="B27" s="33">
        <v>14</v>
      </c>
      <c r="C27" s="39" t="s">
        <v>106</v>
      </c>
      <c r="D27" s="31" t="s">
        <v>107</v>
      </c>
      <c r="E27" s="31" t="s">
        <v>108</v>
      </c>
      <c r="F27" s="33" t="s">
        <v>109</v>
      </c>
      <c r="G27" s="40" t="s">
        <v>119</v>
      </c>
      <c r="H27" s="41">
        <v>45000</v>
      </c>
      <c r="I27" s="42">
        <v>25</v>
      </c>
      <c r="J27" s="35">
        <f t="shared" si="12"/>
        <v>1368</v>
      </c>
      <c r="K27" s="35">
        <f t="shared" si="13"/>
        <v>1291.5</v>
      </c>
      <c r="L27" s="35">
        <v>1148.32</v>
      </c>
      <c r="M27" s="43"/>
      <c r="N27" s="35">
        <f t="shared" si="6"/>
        <v>3832.8199999999997</v>
      </c>
      <c r="O27" s="35">
        <f t="shared" si="2"/>
        <v>41167.18</v>
      </c>
      <c r="P27" s="13">
        <f t="shared" si="10"/>
        <v>3190.5</v>
      </c>
      <c r="Q27" s="13">
        <f t="shared" si="11"/>
        <v>3194.9999999999995</v>
      </c>
      <c r="R27" s="13">
        <f t="shared" si="5"/>
        <v>495.00000000000006</v>
      </c>
      <c r="S27" s="13">
        <f t="shared" si="7"/>
        <v>6880.5</v>
      </c>
    </row>
    <row r="28" spans="1:20" s="30" customFormat="1" ht="23.25">
      <c r="A28" s="32"/>
      <c r="B28" s="33">
        <v>15</v>
      </c>
      <c r="C28" s="33" t="s">
        <v>123</v>
      </c>
      <c r="D28" s="31" t="s">
        <v>124</v>
      </c>
      <c r="E28" s="37"/>
      <c r="F28" s="38" t="s">
        <v>89</v>
      </c>
      <c r="G28" s="44"/>
      <c r="H28" s="41">
        <v>9000</v>
      </c>
      <c r="I28" s="42">
        <v>25</v>
      </c>
      <c r="J28" s="35">
        <f t="shared" si="12"/>
        <v>273.60000000000002</v>
      </c>
      <c r="K28" s="35">
        <f t="shared" si="13"/>
        <v>258.3</v>
      </c>
      <c r="L28" s="42">
        <v>0</v>
      </c>
      <c r="M28" s="43"/>
      <c r="N28" s="35">
        <f t="shared" si="6"/>
        <v>556.90000000000009</v>
      </c>
      <c r="O28" s="35">
        <f t="shared" si="2"/>
        <v>8443.1</v>
      </c>
      <c r="P28" s="13">
        <f t="shared" si="10"/>
        <v>638.1</v>
      </c>
      <c r="Q28" s="13">
        <f t="shared" si="11"/>
        <v>638.99999999999989</v>
      </c>
      <c r="R28" s="13">
        <f t="shared" si="5"/>
        <v>99.000000000000014</v>
      </c>
      <c r="S28" s="13">
        <f t="shared" si="7"/>
        <v>1376.1</v>
      </c>
    </row>
    <row r="29" spans="1:20" s="30" customFormat="1" ht="23.25">
      <c r="A29" s="32"/>
      <c r="B29" s="33">
        <v>16</v>
      </c>
      <c r="C29" s="33" t="s">
        <v>125</v>
      </c>
      <c r="D29" s="31" t="s">
        <v>126</v>
      </c>
      <c r="E29" s="37"/>
      <c r="F29" s="38" t="s">
        <v>24</v>
      </c>
      <c r="G29" s="44"/>
      <c r="H29" s="41">
        <v>35000</v>
      </c>
      <c r="I29" s="42">
        <v>25</v>
      </c>
      <c r="J29" s="35">
        <f t="shared" si="12"/>
        <v>1064</v>
      </c>
      <c r="K29" s="35">
        <f t="shared" si="13"/>
        <v>1004.5</v>
      </c>
      <c r="L29" s="42">
        <v>0</v>
      </c>
      <c r="M29" s="43"/>
      <c r="N29" s="35">
        <f t="shared" si="6"/>
        <v>2093.5</v>
      </c>
      <c r="O29" s="35">
        <f t="shared" si="2"/>
        <v>32906.5</v>
      </c>
      <c r="P29" s="13">
        <f t="shared" si="10"/>
        <v>2481.5</v>
      </c>
      <c r="Q29" s="13">
        <f t="shared" si="11"/>
        <v>2485</v>
      </c>
      <c r="R29" s="13">
        <f t="shared" si="5"/>
        <v>385.00000000000006</v>
      </c>
      <c r="S29" s="13">
        <f t="shared" si="7"/>
        <v>5351.5</v>
      </c>
    </row>
    <row r="30" spans="1:20" s="30" customFormat="1" ht="23.25">
      <c r="A30" s="32"/>
      <c r="B30" s="33">
        <v>17</v>
      </c>
      <c r="C30" s="33" t="s">
        <v>127</v>
      </c>
      <c r="D30" s="31" t="s">
        <v>128</v>
      </c>
      <c r="E30" s="37"/>
      <c r="F30" s="38" t="s">
        <v>77</v>
      </c>
      <c r="G30" s="44"/>
      <c r="H30" s="41">
        <v>20000</v>
      </c>
      <c r="I30" s="42">
        <v>25</v>
      </c>
      <c r="J30" s="35">
        <f t="shared" si="12"/>
        <v>608</v>
      </c>
      <c r="K30" s="35">
        <f t="shared" si="13"/>
        <v>574</v>
      </c>
      <c r="L30" s="42">
        <v>0</v>
      </c>
      <c r="M30" s="43"/>
      <c r="N30" s="35">
        <f t="shared" si="6"/>
        <v>1207</v>
      </c>
      <c r="O30" s="35">
        <f t="shared" si="2"/>
        <v>18793</v>
      </c>
      <c r="P30" s="13">
        <f t="shared" si="10"/>
        <v>1418</v>
      </c>
      <c r="Q30" s="13">
        <f t="shared" si="11"/>
        <v>1419.9999999999998</v>
      </c>
      <c r="R30" s="13">
        <f t="shared" si="5"/>
        <v>220.00000000000003</v>
      </c>
      <c r="S30" s="13">
        <f t="shared" si="7"/>
        <v>3058</v>
      </c>
    </row>
    <row r="31" spans="1:20" s="30" customFormat="1" ht="23.25">
      <c r="A31" s="32"/>
      <c r="B31" s="33">
        <v>18</v>
      </c>
      <c r="C31" s="33" t="s">
        <v>129</v>
      </c>
      <c r="D31" s="31" t="s">
        <v>130</v>
      </c>
      <c r="E31" s="37"/>
      <c r="F31" s="38" t="s">
        <v>131</v>
      </c>
      <c r="G31" s="44"/>
      <c r="H31" s="41">
        <v>35000</v>
      </c>
      <c r="I31" s="42">
        <v>25</v>
      </c>
      <c r="J31" s="35">
        <f t="shared" si="12"/>
        <v>1064</v>
      </c>
      <c r="K31" s="35">
        <f t="shared" si="13"/>
        <v>1004.5</v>
      </c>
      <c r="L31" s="42">
        <v>0</v>
      </c>
      <c r="M31" s="43"/>
      <c r="N31" s="35">
        <f t="shared" si="6"/>
        <v>2093.5</v>
      </c>
      <c r="O31" s="35">
        <f t="shared" si="2"/>
        <v>32906.5</v>
      </c>
      <c r="P31" s="13">
        <f t="shared" si="10"/>
        <v>2481.5</v>
      </c>
      <c r="Q31" s="13">
        <f t="shared" si="11"/>
        <v>2485</v>
      </c>
      <c r="R31" s="13">
        <f t="shared" si="5"/>
        <v>385.00000000000006</v>
      </c>
      <c r="S31" s="13">
        <f t="shared" si="7"/>
        <v>5351.5</v>
      </c>
    </row>
    <row r="32" spans="1:20" s="27" customFormat="1" ht="23.25">
      <c r="A32" s="32"/>
      <c r="B32" s="33">
        <v>19</v>
      </c>
      <c r="C32" s="33" t="s">
        <v>48</v>
      </c>
      <c r="D32" s="31" t="s">
        <v>49</v>
      </c>
      <c r="E32" s="31" t="s">
        <v>50</v>
      </c>
      <c r="F32" s="33" t="s">
        <v>44</v>
      </c>
      <c r="G32" s="34" t="s">
        <v>60</v>
      </c>
      <c r="H32" s="36">
        <v>9000</v>
      </c>
      <c r="I32" s="35">
        <v>25</v>
      </c>
      <c r="J32" s="35">
        <v>273.60000000000002</v>
      </c>
      <c r="K32" s="35">
        <v>258.3</v>
      </c>
      <c r="L32" s="35">
        <v>0</v>
      </c>
      <c r="M32" s="35"/>
      <c r="N32" s="35">
        <f t="shared" si="6"/>
        <v>556.90000000000009</v>
      </c>
      <c r="O32" s="35">
        <f t="shared" si="2"/>
        <v>8443.1</v>
      </c>
      <c r="P32" s="13">
        <v>638.1</v>
      </c>
      <c r="Q32" s="13">
        <v>638.99999999999989</v>
      </c>
      <c r="R32" s="13">
        <f t="shared" si="5"/>
        <v>99.000000000000014</v>
      </c>
      <c r="S32" s="13">
        <f t="shared" si="7"/>
        <v>1376.1</v>
      </c>
      <c r="T32" s="30"/>
    </row>
    <row r="33" spans="1:20" s="30" customFormat="1" ht="23.25">
      <c r="A33" s="32"/>
      <c r="B33" s="33">
        <v>20</v>
      </c>
      <c r="C33" s="33" t="s">
        <v>132</v>
      </c>
      <c r="D33" s="31" t="s">
        <v>133</v>
      </c>
      <c r="E33" s="37"/>
      <c r="F33" s="38" t="s">
        <v>44</v>
      </c>
      <c r="G33" s="44"/>
      <c r="H33" s="41">
        <v>10000</v>
      </c>
      <c r="I33" s="42">
        <v>25</v>
      </c>
      <c r="J33" s="35">
        <f t="shared" si="12"/>
        <v>304</v>
      </c>
      <c r="K33" s="35">
        <f t="shared" si="13"/>
        <v>287</v>
      </c>
      <c r="L33" s="42">
        <v>0</v>
      </c>
      <c r="M33" s="43"/>
      <c r="N33" s="35">
        <f t="shared" si="6"/>
        <v>616</v>
      </c>
      <c r="O33" s="35">
        <f t="shared" si="2"/>
        <v>9384</v>
      </c>
      <c r="P33" s="13">
        <f t="shared" si="10"/>
        <v>709</v>
      </c>
      <c r="Q33" s="13">
        <f t="shared" si="11"/>
        <v>709.99999999999989</v>
      </c>
      <c r="R33" s="13">
        <f t="shared" si="5"/>
        <v>110.00000000000001</v>
      </c>
      <c r="S33" s="13">
        <f t="shared" si="7"/>
        <v>1529</v>
      </c>
    </row>
    <row r="34" spans="1:20" s="30" customFormat="1" ht="23.25">
      <c r="A34" s="32"/>
      <c r="B34" s="33">
        <v>21</v>
      </c>
      <c r="C34" s="33" t="s">
        <v>134</v>
      </c>
      <c r="D34" s="31" t="s">
        <v>135</v>
      </c>
      <c r="E34" s="49"/>
      <c r="F34" s="50" t="s">
        <v>136</v>
      </c>
      <c r="G34" s="44"/>
      <c r="H34" s="41">
        <v>45000</v>
      </c>
      <c r="I34" s="42">
        <v>25</v>
      </c>
      <c r="J34" s="35">
        <f t="shared" si="12"/>
        <v>1368</v>
      </c>
      <c r="K34" s="35">
        <f t="shared" si="13"/>
        <v>1291.5</v>
      </c>
      <c r="L34" s="35">
        <v>1148.32</v>
      </c>
      <c r="M34" s="43"/>
      <c r="N34" s="35">
        <f t="shared" si="6"/>
        <v>3832.8199999999997</v>
      </c>
      <c r="O34" s="35">
        <f t="shared" si="2"/>
        <v>41167.18</v>
      </c>
      <c r="P34" s="13">
        <f t="shared" si="10"/>
        <v>3190.5</v>
      </c>
      <c r="Q34" s="13">
        <f t="shared" si="11"/>
        <v>3194.9999999999995</v>
      </c>
      <c r="R34" s="13">
        <f t="shared" si="5"/>
        <v>495.00000000000006</v>
      </c>
      <c r="S34" s="13">
        <f t="shared" si="7"/>
        <v>6880.5</v>
      </c>
    </row>
    <row r="35" spans="1:20" s="30" customFormat="1" ht="23.25">
      <c r="A35" s="32"/>
      <c r="B35" s="33">
        <v>22</v>
      </c>
      <c r="C35" s="33" t="s">
        <v>137</v>
      </c>
      <c r="D35" s="31" t="s">
        <v>138</v>
      </c>
      <c r="E35" s="49"/>
      <c r="F35" s="50" t="s">
        <v>122</v>
      </c>
      <c r="G35" s="44"/>
      <c r="H35" s="41">
        <v>25000</v>
      </c>
      <c r="I35" s="42">
        <v>25</v>
      </c>
      <c r="J35" s="35">
        <f t="shared" si="12"/>
        <v>760</v>
      </c>
      <c r="K35" s="35">
        <f t="shared" si="13"/>
        <v>717.5</v>
      </c>
      <c r="L35" s="42">
        <v>0</v>
      </c>
      <c r="M35" s="43"/>
      <c r="N35" s="35">
        <f t="shared" si="6"/>
        <v>1502.5</v>
      </c>
      <c r="O35" s="35">
        <f t="shared" si="2"/>
        <v>23497.5</v>
      </c>
      <c r="P35" s="13">
        <f t="shared" si="10"/>
        <v>1772.5000000000002</v>
      </c>
      <c r="Q35" s="13">
        <f t="shared" si="11"/>
        <v>1774.9999999999998</v>
      </c>
      <c r="R35" s="13">
        <f t="shared" si="5"/>
        <v>275</v>
      </c>
      <c r="S35" s="13">
        <f t="shared" si="7"/>
        <v>3822.5</v>
      </c>
    </row>
    <row r="36" spans="1:20" s="27" customFormat="1" ht="23.25">
      <c r="A36" s="32"/>
      <c r="B36" s="33">
        <v>23</v>
      </c>
      <c r="C36" s="33" t="s">
        <v>25</v>
      </c>
      <c r="D36" s="31" t="s">
        <v>26</v>
      </c>
      <c r="E36" s="31" t="s">
        <v>28</v>
      </c>
      <c r="F36" s="33" t="s">
        <v>24</v>
      </c>
      <c r="G36" s="34" t="s">
        <v>64</v>
      </c>
      <c r="H36" s="36">
        <v>35000</v>
      </c>
      <c r="I36" s="35">
        <v>25</v>
      </c>
      <c r="J36" s="35">
        <v>1064</v>
      </c>
      <c r="K36" s="35">
        <v>1004.5</v>
      </c>
      <c r="L36" s="35">
        <v>0</v>
      </c>
      <c r="M36" s="35"/>
      <c r="N36" s="35">
        <f t="shared" si="6"/>
        <v>2093.5</v>
      </c>
      <c r="O36" s="35">
        <f t="shared" si="2"/>
        <v>32906.5</v>
      </c>
      <c r="P36" s="13">
        <v>2481.5</v>
      </c>
      <c r="Q36" s="13">
        <v>2485</v>
      </c>
      <c r="R36" s="13">
        <f t="shared" si="5"/>
        <v>385.00000000000006</v>
      </c>
      <c r="S36" s="13">
        <f t="shared" si="7"/>
        <v>5351.5</v>
      </c>
      <c r="T36" s="30"/>
    </row>
    <row r="37" spans="1:20" s="27" customFormat="1" ht="23.25">
      <c r="A37" s="32"/>
      <c r="B37" s="33">
        <v>24</v>
      </c>
      <c r="C37" s="33" t="s">
        <v>40</v>
      </c>
      <c r="D37" s="31" t="s">
        <v>41</v>
      </c>
      <c r="E37" s="31" t="s">
        <v>43</v>
      </c>
      <c r="F37" s="33" t="s">
        <v>42</v>
      </c>
      <c r="G37" s="34" t="s">
        <v>62</v>
      </c>
      <c r="H37" s="35">
        <v>45000</v>
      </c>
      <c r="I37" s="35">
        <v>25</v>
      </c>
      <c r="J37" s="35">
        <f t="shared" ref="J37" si="14">+H37*3.04%</f>
        <v>1368</v>
      </c>
      <c r="K37" s="35">
        <f t="shared" ref="K37" si="15">+H37*2.87%</f>
        <v>1291.5</v>
      </c>
      <c r="L37" s="35">
        <v>1148.32</v>
      </c>
      <c r="M37" s="35"/>
      <c r="N37" s="35">
        <f t="shared" si="6"/>
        <v>3832.8199999999997</v>
      </c>
      <c r="O37" s="35">
        <f t="shared" si="2"/>
        <v>41167.18</v>
      </c>
      <c r="P37" s="13">
        <f t="shared" ref="P37" si="16">+H37*7.09%</f>
        <v>3190.5</v>
      </c>
      <c r="Q37" s="13">
        <f t="shared" ref="Q37" si="17">+H37*7.1%</f>
        <v>3194.9999999999995</v>
      </c>
      <c r="R37" s="13">
        <f t="shared" si="5"/>
        <v>495.00000000000006</v>
      </c>
      <c r="S37" s="13">
        <f t="shared" si="7"/>
        <v>6880.5</v>
      </c>
      <c r="T37" s="30"/>
    </row>
    <row r="38" spans="1:20" s="27" customFormat="1" ht="23.25">
      <c r="A38" s="32"/>
      <c r="B38" s="33">
        <v>25</v>
      </c>
      <c r="C38" s="33" t="s">
        <v>45</v>
      </c>
      <c r="D38" s="31" t="s">
        <v>46</v>
      </c>
      <c r="E38" s="31" t="s">
        <v>47</v>
      </c>
      <c r="F38" s="33" t="s">
        <v>44</v>
      </c>
      <c r="G38" s="34" t="s">
        <v>61</v>
      </c>
      <c r="H38" s="36">
        <v>9000</v>
      </c>
      <c r="I38" s="35">
        <v>25</v>
      </c>
      <c r="J38" s="35">
        <v>273.60000000000002</v>
      </c>
      <c r="K38" s="35">
        <v>258.3</v>
      </c>
      <c r="L38" s="35">
        <v>0</v>
      </c>
      <c r="M38" s="35"/>
      <c r="N38" s="35">
        <f t="shared" si="6"/>
        <v>556.90000000000009</v>
      </c>
      <c r="O38" s="35">
        <f t="shared" si="2"/>
        <v>8443.1</v>
      </c>
      <c r="P38" s="13">
        <v>638.1</v>
      </c>
      <c r="Q38" s="13">
        <v>638.99999999999989</v>
      </c>
      <c r="R38" s="13">
        <f t="shared" si="5"/>
        <v>99.000000000000014</v>
      </c>
      <c r="S38" s="13">
        <f t="shared" si="7"/>
        <v>1376.1</v>
      </c>
      <c r="T38" s="30"/>
    </row>
    <row r="39" spans="1:20" s="27" customFormat="1" ht="23.25">
      <c r="A39" s="32"/>
      <c r="B39" s="33">
        <v>26</v>
      </c>
      <c r="C39" s="33" t="s">
        <v>22</v>
      </c>
      <c r="D39" s="31" t="s">
        <v>23</v>
      </c>
      <c r="E39" s="31" t="s">
        <v>27</v>
      </c>
      <c r="F39" s="33" t="s">
        <v>24</v>
      </c>
      <c r="G39" s="34" t="s">
        <v>65</v>
      </c>
      <c r="H39" s="36">
        <v>35000</v>
      </c>
      <c r="I39" s="35">
        <v>25</v>
      </c>
      <c r="J39" s="35">
        <f t="shared" ref="J39" si="18">+H39*3.04%</f>
        <v>1064</v>
      </c>
      <c r="K39" s="35">
        <f t="shared" ref="K39" si="19">+H39*2.87%</f>
        <v>1004.5</v>
      </c>
      <c r="L39" s="35">
        <v>0</v>
      </c>
      <c r="M39" s="35"/>
      <c r="N39" s="35">
        <f t="shared" si="6"/>
        <v>2093.5</v>
      </c>
      <c r="O39" s="35">
        <f t="shared" si="2"/>
        <v>32906.5</v>
      </c>
      <c r="P39" s="13">
        <f t="shared" ref="P39" si="20">+H39*7.09%</f>
        <v>2481.5</v>
      </c>
      <c r="Q39" s="13">
        <f t="shared" ref="Q39" si="21">+H39*7.1%</f>
        <v>2485</v>
      </c>
      <c r="R39" s="13">
        <f t="shared" si="5"/>
        <v>385.00000000000006</v>
      </c>
      <c r="S39" s="13">
        <f t="shared" si="7"/>
        <v>5351.5</v>
      </c>
      <c r="T39" s="30"/>
    </row>
    <row r="40" spans="1:20" s="27" customFormat="1" ht="23.25">
      <c r="A40" s="32"/>
      <c r="B40" s="33">
        <v>27</v>
      </c>
      <c r="C40" s="33" t="s">
        <v>139</v>
      </c>
      <c r="D40" s="31" t="s">
        <v>140</v>
      </c>
      <c r="E40" s="53"/>
      <c r="F40" s="33" t="s">
        <v>141</v>
      </c>
      <c r="G40" s="54"/>
      <c r="H40" s="36">
        <v>10000</v>
      </c>
      <c r="I40" s="35">
        <v>25</v>
      </c>
      <c r="J40" s="35">
        <f t="shared" ref="J40:J61" si="22">+H40*3.04%</f>
        <v>304</v>
      </c>
      <c r="K40" s="35">
        <f t="shared" ref="K40:K61" si="23">+H40*2.87%</f>
        <v>287</v>
      </c>
      <c r="L40" s="35">
        <v>0</v>
      </c>
      <c r="M40" s="35"/>
      <c r="N40" s="35">
        <f t="shared" ref="N40:N52" si="24">+I40+J40+K40+L40+M40</f>
        <v>616</v>
      </c>
      <c r="O40" s="35">
        <f t="shared" ref="O40:O52" si="25">+H40-N40</f>
        <v>9384</v>
      </c>
      <c r="P40" s="13">
        <f t="shared" ref="P40:P61" si="26">+H40*7.09%</f>
        <v>709</v>
      </c>
      <c r="Q40" s="13">
        <f t="shared" ref="Q40:Q61" si="27">+H40*7.1%</f>
        <v>709.99999999999989</v>
      </c>
      <c r="R40" s="13">
        <f t="shared" si="5"/>
        <v>110.00000000000001</v>
      </c>
      <c r="S40" s="13">
        <f t="shared" ref="S40:S52" si="28">+P40+Q40+R40</f>
        <v>1529</v>
      </c>
      <c r="T40" s="30"/>
    </row>
    <row r="41" spans="1:20" s="27" customFormat="1" ht="23.25">
      <c r="A41" s="32"/>
      <c r="B41" s="33">
        <v>28</v>
      </c>
      <c r="C41" s="33" t="s">
        <v>142</v>
      </c>
      <c r="D41" s="31" t="s">
        <v>143</v>
      </c>
      <c r="E41" s="53"/>
      <c r="F41" s="33" t="s">
        <v>144</v>
      </c>
      <c r="G41" s="54"/>
      <c r="H41" s="36">
        <v>35000</v>
      </c>
      <c r="I41" s="35">
        <v>25</v>
      </c>
      <c r="J41" s="35">
        <f t="shared" si="22"/>
        <v>1064</v>
      </c>
      <c r="K41" s="35">
        <f t="shared" si="23"/>
        <v>1004.5</v>
      </c>
      <c r="L41" s="35">
        <v>0</v>
      </c>
      <c r="M41" s="35"/>
      <c r="N41" s="35">
        <f t="shared" si="24"/>
        <v>2093.5</v>
      </c>
      <c r="O41" s="35">
        <f t="shared" si="25"/>
        <v>32906.5</v>
      </c>
      <c r="P41" s="13">
        <f t="shared" si="26"/>
        <v>2481.5</v>
      </c>
      <c r="Q41" s="13">
        <f t="shared" si="27"/>
        <v>2485</v>
      </c>
      <c r="R41" s="13">
        <f t="shared" si="5"/>
        <v>385.00000000000006</v>
      </c>
      <c r="S41" s="13">
        <f t="shared" si="28"/>
        <v>5351.5</v>
      </c>
      <c r="T41" s="30"/>
    </row>
    <row r="42" spans="1:20" s="27" customFormat="1" ht="23.25">
      <c r="A42" s="32"/>
      <c r="B42" s="33">
        <v>29</v>
      </c>
      <c r="C42" s="33" t="s">
        <v>145</v>
      </c>
      <c r="D42" s="31" t="s">
        <v>146</v>
      </c>
      <c r="E42" s="53"/>
      <c r="F42" s="33" t="s">
        <v>144</v>
      </c>
      <c r="G42" s="54"/>
      <c r="H42" s="36">
        <v>35000</v>
      </c>
      <c r="I42" s="35">
        <v>25</v>
      </c>
      <c r="J42" s="35">
        <f t="shared" si="22"/>
        <v>1064</v>
      </c>
      <c r="K42" s="35">
        <f t="shared" si="23"/>
        <v>1004.5</v>
      </c>
      <c r="L42" s="35">
        <v>0</v>
      </c>
      <c r="M42" s="35"/>
      <c r="N42" s="35">
        <f t="shared" si="24"/>
        <v>2093.5</v>
      </c>
      <c r="O42" s="35">
        <f t="shared" si="25"/>
        <v>32906.5</v>
      </c>
      <c r="P42" s="13">
        <f t="shared" si="26"/>
        <v>2481.5</v>
      </c>
      <c r="Q42" s="13">
        <f t="shared" si="27"/>
        <v>2485</v>
      </c>
      <c r="R42" s="13">
        <f t="shared" si="5"/>
        <v>385.00000000000006</v>
      </c>
      <c r="S42" s="13">
        <f t="shared" si="28"/>
        <v>5351.5</v>
      </c>
      <c r="T42" s="30"/>
    </row>
    <row r="43" spans="1:20" s="27" customFormat="1" ht="23.25">
      <c r="A43" s="32"/>
      <c r="B43" s="33">
        <v>30</v>
      </c>
      <c r="C43" s="33" t="s">
        <v>147</v>
      </c>
      <c r="D43" s="31" t="s">
        <v>148</v>
      </c>
      <c r="E43" s="53"/>
      <c r="F43" s="33" t="s">
        <v>149</v>
      </c>
      <c r="G43" s="54"/>
      <c r="H43" s="36">
        <v>40000</v>
      </c>
      <c r="I43" s="35">
        <v>25</v>
      </c>
      <c r="J43" s="35">
        <f t="shared" si="22"/>
        <v>1216</v>
      </c>
      <c r="K43" s="35">
        <f t="shared" si="23"/>
        <v>1148</v>
      </c>
      <c r="L43" s="35">
        <v>442.65</v>
      </c>
      <c r="M43" s="35"/>
      <c r="N43" s="35">
        <f t="shared" si="24"/>
        <v>2831.65</v>
      </c>
      <c r="O43" s="35">
        <f t="shared" si="25"/>
        <v>37168.35</v>
      </c>
      <c r="P43" s="13">
        <f t="shared" si="26"/>
        <v>2836</v>
      </c>
      <c r="Q43" s="13">
        <f t="shared" si="27"/>
        <v>2839.9999999999995</v>
      </c>
      <c r="R43" s="13">
        <f t="shared" si="5"/>
        <v>440.00000000000006</v>
      </c>
      <c r="S43" s="13">
        <f t="shared" si="28"/>
        <v>6116</v>
      </c>
      <c r="T43" s="30"/>
    </row>
    <row r="44" spans="1:20" s="27" customFormat="1" ht="23.25">
      <c r="A44" s="32"/>
      <c r="B44" s="33">
        <v>31</v>
      </c>
      <c r="C44" s="33" t="s">
        <v>150</v>
      </c>
      <c r="D44" s="31" t="s">
        <v>151</v>
      </c>
      <c r="E44" s="53"/>
      <c r="F44" s="33" t="s">
        <v>141</v>
      </c>
      <c r="G44" s="54"/>
      <c r="H44" s="36">
        <v>10000</v>
      </c>
      <c r="I44" s="35">
        <v>25</v>
      </c>
      <c r="J44" s="35">
        <f t="shared" si="22"/>
        <v>304</v>
      </c>
      <c r="K44" s="35">
        <f t="shared" si="23"/>
        <v>287</v>
      </c>
      <c r="L44" s="35">
        <v>0</v>
      </c>
      <c r="M44" s="35"/>
      <c r="N44" s="35">
        <f t="shared" si="24"/>
        <v>616</v>
      </c>
      <c r="O44" s="35">
        <f t="shared" si="25"/>
        <v>9384</v>
      </c>
      <c r="P44" s="13">
        <f t="shared" si="26"/>
        <v>709</v>
      </c>
      <c r="Q44" s="13">
        <f t="shared" si="27"/>
        <v>709.99999999999989</v>
      </c>
      <c r="R44" s="13">
        <f t="shared" si="5"/>
        <v>110.00000000000001</v>
      </c>
      <c r="S44" s="13">
        <f t="shared" si="28"/>
        <v>1529</v>
      </c>
      <c r="T44" s="30"/>
    </row>
    <row r="45" spans="1:20" s="27" customFormat="1" ht="23.25">
      <c r="A45" s="32"/>
      <c r="B45" s="33">
        <v>32</v>
      </c>
      <c r="C45" s="33" t="s">
        <v>152</v>
      </c>
      <c r="D45" s="31" t="s">
        <v>153</v>
      </c>
      <c r="E45" s="53"/>
      <c r="F45" s="33" t="s">
        <v>154</v>
      </c>
      <c r="G45" s="54"/>
      <c r="H45" s="36">
        <v>35000</v>
      </c>
      <c r="I45" s="35">
        <v>25</v>
      </c>
      <c r="J45" s="35">
        <f t="shared" si="22"/>
        <v>1064</v>
      </c>
      <c r="K45" s="35">
        <f t="shared" si="23"/>
        <v>1004.5</v>
      </c>
      <c r="L45" s="35">
        <v>0</v>
      </c>
      <c r="M45" s="35"/>
      <c r="N45" s="35">
        <f t="shared" si="24"/>
        <v>2093.5</v>
      </c>
      <c r="O45" s="35">
        <f t="shared" si="25"/>
        <v>32906.5</v>
      </c>
      <c r="P45" s="13">
        <f t="shared" si="26"/>
        <v>2481.5</v>
      </c>
      <c r="Q45" s="13">
        <f t="shared" si="27"/>
        <v>2485</v>
      </c>
      <c r="R45" s="13">
        <f t="shared" si="5"/>
        <v>385.00000000000006</v>
      </c>
      <c r="S45" s="13">
        <f t="shared" si="28"/>
        <v>5351.5</v>
      </c>
      <c r="T45" s="30"/>
    </row>
    <row r="46" spans="1:20" s="27" customFormat="1" ht="23.25">
      <c r="A46" s="32"/>
      <c r="B46" s="33">
        <v>33</v>
      </c>
      <c r="C46" s="33" t="s">
        <v>155</v>
      </c>
      <c r="D46" s="31" t="s">
        <v>156</v>
      </c>
      <c r="E46" s="53"/>
      <c r="F46" s="33" t="s">
        <v>157</v>
      </c>
      <c r="G46" s="54"/>
      <c r="H46" s="36">
        <v>35000</v>
      </c>
      <c r="I46" s="35">
        <v>25</v>
      </c>
      <c r="J46" s="35">
        <f t="shared" si="22"/>
        <v>1064</v>
      </c>
      <c r="K46" s="35">
        <f t="shared" si="23"/>
        <v>1004.5</v>
      </c>
      <c r="L46" s="35">
        <v>0</v>
      </c>
      <c r="M46" s="35"/>
      <c r="N46" s="35">
        <f t="shared" si="24"/>
        <v>2093.5</v>
      </c>
      <c r="O46" s="35">
        <f t="shared" si="25"/>
        <v>32906.5</v>
      </c>
      <c r="P46" s="13">
        <f t="shared" si="26"/>
        <v>2481.5</v>
      </c>
      <c r="Q46" s="13">
        <f t="shared" si="27"/>
        <v>2485</v>
      </c>
      <c r="R46" s="13">
        <f t="shared" si="5"/>
        <v>385.00000000000006</v>
      </c>
      <c r="S46" s="13">
        <f t="shared" si="28"/>
        <v>5351.5</v>
      </c>
      <c r="T46" s="30"/>
    </row>
    <row r="47" spans="1:20" s="48" customFormat="1" ht="23.25">
      <c r="A47" s="32"/>
      <c r="B47" s="33">
        <v>34</v>
      </c>
      <c r="C47" s="33" t="s">
        <v>101</v>
      </c>
      <c r="D47" s="31" t="s">
        <v>102</v>
      </c>
      <c r="E47" s="53" t="s">
        <v>103</v>
      </c>
      <c r="F47" s="33" t="s">
        <v>103</v>
      </c>
      <c r="G47" s="54" t="s">
        <v>117</v>
      </c>
      <c r="H47" s="36">
        <v>25000</v>
      </c>
      <c r="I47" s="35">
        <v>25</v>
      </c>
      <c r="J47" s="35">
        <f t="shared" si="22"/>
        <v>760</v>
      </c>
      <c r="K47" s="35">
        <f t="shared" si="23"/>
        <v>717.5</v>
      </c>
      <c r="L47" s="35">
        <v>0</v>
      </c>
      <c r="M47" s="35"/>
      <c r="N47" s="35">
        <f t="shared" si="24"/>
        <v>1502.5</v>
      </c>
      <c r="O47" s="35">
        <f t="shared" si="25"/>
        <v>23497.5</v>
      </c>
      <c r="P47" s="13">
        <f t="shared" si="26"/>
        <v>1772.5000000000002</v>
      </c>
      <c r="Q47" s="13">
        <f t="shared" si="27"/>
        <v>1774.9999999999998</v>
      </c>
      <c r="R47" s="13">
        <f t="shared" si="5"/>
        <v>275</v>
      </c>
      <c r="S47" s="13">
        <f t="shared" si="28"/>
        <v>3822.5</v>
      </c>
      <c r="T47" s="30"/>
    </row>
    <row r="48" spans="1:20" s="48" customFormat="1" ht="23.25">
      <c r="A48" s="32"/>
      <c r="B48" s="33">
        <v>35</v>
      </c>
      <c r="C48" s="33" t="s">
        <v>104</v>
      </c>
      <c r="D48" s="31" t="s">
        <v>105</v>
      </c>
      <c r="E48" s="53" t="s">
        <v>103</v>
      </c>
      <c r="F48" s="33" t="s">
        <v>103</v>
      </c>
      <c r="G48" s="54" t="s">
        <v>118</v>
      </c>
      <c r="H48" s="36">
        <v>35000</v>
      </c>
      <c r="I48" s="35">
        <v>25</v>
      </c>
      <c r="J48" s="35">
        <f t="shared" si="22"/>
        <v>1064</v>
      </c>
      <c r="K48" s="35">
        <f t="shared" si="23"/>
        <v>1004.5</v>
      </c>
      <c r="L48" s="35">
        <v>0</v>
      </c>
      <c r="M48" s="35"/>
      <c r="N48" s="35">
        <f t="shared" si="24"/>
        <v>2093.5</v>
      </c>
      <c r="O48" s="35">
        <f t="shared" si="25"/>
        <v>32906.5</v>
      </c>
      <c r="P48" s="13">
        <f t="shared" si="26"/>
        <v>2481.5</v>
      </c>
      <c r="Q48" s="13">
        <f t="shared" si="27"/>
        <v>2485</v>
      </c>
      <c r="R48" s="13">
        <f t="shared" si="5"/>
        <v>385.00000000000006</v>
      </c>
      <c r="S48" s="13">
        <f t="shared" si="28"/>
        <v>5351.5</v>
      </c>
      <c r="T48" s="30"/>
    </row>
    <row r="49" spans="1:20" s="27" customFormat="1" ht="23.25">
      <c r="A49" s="32"/>
      <c r="B49" s="33">
        <v>36</v>
      </c>
      <c r="C49" s="33" t="s">
        <v>158</v>
      </c>
      <c r="D49" s="31" t="s">
        <v>159</v>
      </c>
      <c r="E49" s="53"/>
      <c r="F49" s="33" t="s">
        <v>103</v>
      </c>
      <c r="G49" s="54"/>
      <c r="H49" s="36">
        <v>35000</v>
      </c>
      <c r="I49" s="35">
        <v>25</v>
      </c>
      <c r="J49" s="35">
        <f t="shared" si="22"/>
        <v>1064</v>
      </c>
      <c r="K49" s="35">
        <f t="shared" si="23"/>
        <v>1004.5</v>
      </c>
      <c r="L49" s="35">
        <v>0</v>
      </c>
      <c r="M49" s="35"/>
      <c r="N49" s="35">
        <f t="shared" si="24"/>
        <v>2093.5</v>
      </c>
      <c r="O49" s="35">
        <f t="shared" si="25"/>
        <v>32906.5</v>
      </c>
      <c r="P49" s="13">
        <f t="shared" si="26"/>
        <v>2481.5</v>
      </c>
      <c r="Q49" s="13">
        <f t="shared" si="27"/>
        <v>2485</v>
      </c>
      <c r="R49" s="13">
        <f t="shared" si="5"/>
        <v>385.00000000000006</v>
      </c>
      <c r="S49" s="13">
        <f t="shared" si="28"/>
        <v>5351.5</v>
      </c>
      <c r="T49" s="30"/>
    </row>
    <row r="50" spans="1:20" s="27" customFormat="1" ht="23.25">
      <c r="A50" s="32"/>
      <c r="B50" s="33">
        <v>37</v>
      </c>
      <c r="C50" s="33" t="s">
        <v>51</v>
      </c>
      <c r="D50" s="31" t="s">
        <v>52</v>
      </c>
      <c r="E50" s="53" t="s">
        <v>53</v>
      </c>
      <c r="F50" s="33" t="s">
        <v>54</v>
      </c>
      <c r="G50" s="54" t="s">
        <v>63</v>
      </c>
      <c r="H50" s="36">
        <v>45000</v>
      </c>
      <c r="I50" s="35">
        <v>25</v>
      </c>
      <c r="J50" s="35">
        <f t="shared" si="22"/>
        <v>1368</v>
      </c>
      <c r="K50" s="35">
        <f t="shared" si="23"/>
        <v>1291.5</v>
      </c>
      <c r="L50" s="35">
        <v>1148.32</v>
      </c>
      <c r="M50" s="35"/>
      <c r="N50" s="35">
        <f t="shared" si="24"/>
        <v>3832.8199999999997</v>
      </c>
      <c r="O50" s="35">
        <f t="shared" si="25"/>
        <v>41167.18</v>
      </c>
      <c r="P50" s="13">
        <f t="shared" si="26"/>
        <v>3190.5</v>
      </c>
      <c r="Q50" s="13">
        <f t="shared" si="27"/>
        <v>3194.9999999999995</v>
      </c>
      <c r="R50" s="13">
        <f t="shared" si="5"/>
        <v>495.00000000000006</v>
      </c>
      <c r="S50" s="13">
        <f t="shared" si="28"/>
        <v>6880.5</v>
      </c>
      <c r="T50" s="30"/>
    </row>
    <row r="51" spans="1:20" s="27" customFormat="1" ht="23.25">
      <c r="A51" s="32"/>
      <c r="B51" s="33">
        <v>38</v>
      </c>
      <c r="C51" s="33" t="s">
        <v>55</v>
      </c>
      <c r="D51" s="31" t="s">
        <v>56</v>
      </c>
      <c r="E51" s="53" t="s">
        <v>57</v>
      </c>
      <c r="F51" s="33" t="s">
        <v>58</v>
      </c>
      <c r="G51" s="54" t="s">
        <v>66</v>
      </c>
      <c r="H51" s="36">
        <v>20000</v>
      </c>
      <c r="I51" s="35">
        <v>25</v>
      </c>
      <c r="J51" s="35">
        <f t="shared" si="22"/>
        <v>608</v>
      </c>
      <c r="K51" s="35">
        <f t="shared" si="23"/>
        <v>574</v>
      </c>
      <c r="L51" s="35">
        <v>0</v>
      </c>
      <c r="M51" s="35"/>
      <c r="N51" s="35">
        <f t="shared" si="24"/>
        <v>1207</v>
      </c>
      <c r="O51" s="35">
        <f t="shared" si="25"/>
        <v>18793</v>
      </c>
      <c r="P51" s="13">
        <f t="shared" si="26"/>
        <v>1418</v>
      </c>
      <c r="Q51" s="13">
        <f t="shared" si="27"/>
        <v>1419.9999999999998</v>
      </c>
      <c r="R51" s="13">
        <f t="shared" si="5"/>
        <v>220.00000000000003</v>
      </c>
      <c r="S51" s="13">
        <f t="shared" si="28"/>
        <v>3058</v>
      </c>
      <c r="T51" s="30"/>
    </row>
    <row r="52" spans="1:20" s="27" customFormat="1" ht="23.25">
      <c r="A52" s="32"/>
      <c r="B52" s="33">
        <v>39</v>
      </c>
      <c r="C52" s="33" t="s">
        <v>29</v>
      </c>
      <c r="D52" s="31" t="s">
        <v>30</v>
      </c>
      <c r="E52" s="11" t="s">
        <v>31</v>
      </c>
      <c r="F52" s="33" t="s">
        <v>24</v>
      </c>
      <c r="G52" s="34" t="s">
        <v>67</v>
      </c>
      <c r="H52" s="35">
        <v>35000</v>
      </c>
      <c r="I52" s="35">
        <v>25</v>
      </c>
      <c r="J52" s="35">
        <f t="shared" si="22"/>
        <v>1064</v>
      </c>
      <c r="K52" s="35">
        <f t="shared" si="23"/>
        <v>1004.5</v>
      </c>
      <c r="L52" s="35">
        <v>0</v>
      </c>
      <c r="M52" s="35"/>
      <c r="N52" s="35">
        <f t="shared" si="24"/>
        <v>2093.5</v>
      </c>
      <c r="O52" s="35">
        <f t="shared" si="25"/>
        <v>32906.5</v>
      </c>
      <c r="P52" s="13">
        <f t="shared" si="26"/>
        <v>2481.5</v>
      </c>
      <c r="Q52" s="13">
        <f t="shared" si="27"/>
        <v>2485</v>
      </c>
      <c r="R52" s="13">
        <f t="shared" si="5"/>
        <v>385.00000000000006</v>
      </c>
      <c r="S52" s="13">
        <f t="shared" si="28"/>
        <v>5351.5</v>
      </c>
    </row>
    <row r="53" spans="1:20" s="27" customFormat="1" ht="23.25">
      <c r="A53" s="32"/>
      <c r="B53" s="64">
        <v>40</v>
      </c>
      <c r="C53" s="63" t="s">
        <v>165</v>
      </c>
      <c r="D53" s="31" t="s">
        <v>174</v>
      </c>
      <c r="E53" s="11"/>
      <c r="F53" s="33" t="s">
        <v>183</v>
      </c>
      <c r="G53" s="34"/>
      <c r="H53" s="35">
        <v>45000</v>
      </c>
      <c r="I53" s="35">
        <v>25</v>
      </c>
      <c r="J53" s="35">
        <f t="shared" si="22"/>
        <v>1368</v>
      </c>
      <c r="K53" s="35">
        <f t="shared" si="23"/>
        <v>1291.5</v>
      </c>
      <c r="L53" s="35">
        <v>1547.25</v>
      </c>
      <c r="M53" s="35"/>
      <c r="N53" s="35">
        <f t="shared" ref="N53:N61" si="29">+I53+J53+K53+L53+M53</f>
        <v>4231.75</v>
      </c>
      <c r="O53" s="35">
        <f t="shared" ref="O53:O61" si="30">+H53-N53</f>
        <v>40768.25</v>
      </c>
      <c r="P53" s="13">
        <f t="shared" si="26"/>
        <v>3190.5</v>
      </c>
      <c r="Q53" s="13">
        <f t="shared" si="27"/>
        <v>3194.9999999999995</v>
      </c>
      <c r="R53" s="13">
        <f t="shared" si="5"/>
        <v>495.00000000000006</v>
      </c>
      <c r="S53" s="13">
        <f t="shared" ref="S53:S61" si="31">+P53+Q53+R53</f>
        <v>6880.5</v>
      </c>
    </row>
    <row r="54" spans="1:20" s="27" customFormat="1" ht="23.25">
      <c r="A54" s="32"/>
      <c r="B54" s="64">
        <v>41</v>
      </c>
      <c r="C54" s="63" t="s">
        <v>166</v>
      </c>
      <c r="D54" s="31" t="s">
        <v>175</v>
      </c>
      <c r="E54" s="11"/>
      <c r="F54" s="33" t="s">
        <v>184</v>
      </c>
      <c r="G54" s="34"/>
      <c r="H54" s="35">
        <v>10000</v>
      </c>
      <c r="I54" s="35">
        <v>25</v>
      </c>
      <c r="J54" s="35">
        <f t="shared" si="22"/>
        <v>304</v>
      </c>
      <c r="K54" s="35">
        <f t="shared" si="23"/>
        <v>287</v>
      </c>
      <c r="L54" s="35">
        <v>0</v>
      </c>
      <c r="M54" s="35"/>
      <c r="N54" s="35">
        <f t="shared" si="29"/>
        <v>616</v>
      </c>
      <c r="O54" s="35">
        <f t="shared" si="30"/>
        <v>9384</v>
      </c>
      <c r="P54" s="13">
        <f t="shared" si="26"/>
        <v>709</v>
      </c>
      <c r="Q54" s="13">
        <f t="shared" si="27"/>
        <v>709.99999999999989</v>
      </c>
      <c r="R54" s="13">
        <f t="shared" si="5"/>
        <v>110.00000000000001</v>
      </c>
      <c r="S54" s="13">
        <f t="shared" si="31"/>
        <v>1529</v>
      </c>
    </row>
    <row r="55" spans="1:20" s="27" customFormat="1" ht="23.25">
      <c r="A55" s="32"/>
      <c r="B55" s="64">
        <v>42</v>
      </c>
      <c r="C55" s="63" t="s">
        <v>167</v>
      </c>
      <c r="D55" s="31" t="s">
        <v>176</v>
      </c>
      <c r="E55" s="11"/>
      <c r="F55" s="33" t="s">
        <v>184</v>
      </c>
      <c r="G55" s="34"/>
      <c r="H55" s="35">
        <v>10000</v>
      </c>
      <c r="I55" s="35">
        <v>25</v>
      </c>
      <c r="J55" s="35">
        <f t="shared" si="22"/>
        <v>304</v>
      </c>
      <c r="K55" s="35">
        <f t="shared" si="23"/>
        <v>287</v>
      </c>
      <c r="L55" s="35">
        <v>0</v>
      </c>
      <c r="M55" s="35"/>
      <c r="N55" s="35">
        <f t="shared" si="29"/>
        <v>616</v>
      </c>
      <c r="O55" s="35">
        <f t="shared" si="30"/>
        <v>9384</v>
      </c>
      <c r="P55" s="13">
        <f t="shared" si="26"/>
        <v>709</v>
      </c>
      <c r="Q55" s="13">
        <f t="shared" si="27"/>
        <v>709.99999999999989</v>
      </c>
      <c r="R55" s="13">
        <f t="shared" si="5"/>
        <v>110.00000000000001</v>
      </c>
      <c r="S55" s="13">
        <f t="shared" si="31"/>
        <v>1529</v>
      </c>
    </row>
    <row r="56" spans="1:20" s="27" customFormat="1" ht="23.25">
      <c r="A56" s="32"/>
      <c r="B56" s="64">
        <v>43</v>
      </c>
      <c r="C56" s="63" t="s">
        <v>168</v>
      </c>
      <c r="D56" s="31" t="s">
        <v>177</v>
      </c>
      <c r="E56" s="11"/>
      <c r="F56" s="33" t="s">
        <v>185</v>
      </c>
      <c r="G56" s="34"/>
      <c r="H56" s="35">
        <v>25000</v>
      </c>
      <c r="I56" s="35">
        <v>25</v>
      </c>
      <c r="J56" s="35">
        <f t="shared" si="22"/>
        <v>760</v>
      </c>
      <c r="K56" s="35">
        <f t="shared" si="23"/>
        <v>717.5</v>
      </c>
      <c r="L56" s="35">
        <v>0</v>
      </c>
      <c r="M56" s="35"/>
      <c r="N56" s="35">
        <f t="shared" si="29"/>
        <v>1502.5</v>
      </c>
      <c r="O56" s="35">
        <f t="shared" si="30"/>
        <v>23497.5</v>
      </c>
      <c r="P56" s="13">
        <f t="shared" si="26"/>
        <v>1772.5000000000002</v>
      </c>
      <c r="Q56" s="13">
        <f t="shared" si="27"/>
        <v>1774.9999999999998</v>
      </c>
      <c r="R56" s="13">
        <f t="shared" si="5"/>
        <v>275</v>
      </c>
      <c r="S56" s="13">
        <f t="shared" si="31"/>
        <v>3822.5</v>
      </c>
    </row>
    <row r="57" spans="1:20" s="27" customFormat="1" ht="23.25">
      <c r="A57" s="32"/>
      <c r="B57" s="64">
        <v>44</v>
      </c>
      <c r="C57" s="63" t="s">
        <v>169</v>
      </c>
      <c r="D57" s="31" t="s">
        <v>178</v>
      </c>
      <c r="E57" s="11"/>
      <c r="F57" s="33" t="s">
        <v>186</v>
      </c>
      <c r="G57" s="34"/>
      <c r="H57" s="35">
        <v>20000</v>
      </c>
      <c r="I57" s="35">
        <v>25</v>
      </c>
      <c r="J57" s="35">
        <f t="shared" si="22"/>
        <v>608</v>
      </c>
      <c r="K57" s="35">
        <f t="shared" si="23"/>
        <v>574</v>
      </c>
      <c r="L57" s="35">
        <v>0</v>
      </c>
      <c r="M57" s="35"/>
      <c r="N57" s="35">
        <f t="shared" si="29"/>
        <v>1207</v>
      </c>
      <c r="O57" s="35">
        <f t="shared" si="30"/>
        <v>18793</v>
      </c>
      <c r="P57" s="13">
        <f t="shared" si="26"/>
        <v>1418</v>
      </c>
      <c r="Q57" s="13">
        <f t="shared" si="27"/>
        <v>1419.9999999999998</v>
      </c>
      <c r="R57" s="13">
        <f t="shared" si="5"/>
        <v>220.00000000000003</v>
      </c>
      <c r="S57" s="13">
        <f t="shared" si="31"/>
        <v>3058</v>
      </c>
    </row>
    <row r="58" spans="1:20" s="27" customFormat="1" ht="23.25">
      <c r="A58" s="32"/>
      <c r="B58" s="64">
        <v>45</v>
      </c>
      <c r="C58" s="63" t="s">
        <v>170</v>
      </c>
      <c r="D58" s="31" t="s">
        <v>179</v>
      </c>
      <c r="E58" s="11"/>
      <c r="F58" s="33" t="s">
        <v>149</v>
      </c>
      <c r="G58" s="34"/>
      <c r="H58" s="35">
        <v>60000</v>
      </c>
      <c r="I58" s="35">
        <v>25</v>
      </c>
      <c r="J58" s="35">
        <f t="shared" si="22"/>
        <v>1824</v>
      </c>
      <c r="K58" s="35">
        <f t="shared" si="23"/>
        <v>1722</v>
      </c>
      <c r="L58" s="35">
        <v>3486.65</v>
      </c>
      <c r="M58" s="35"/>
      <c r="N58" s="35">
        <f t="shared" si="29"/>
        <v>7057.65</v>
      </c>
      <c r="O58" s="35">
        <f t="shared" si="30"/>
        <v>52942.35</v>
      </c>
      <c r="P58" s="13">
        <f t="shared" si="26"/>
        <v>4254</v>
      </c>
      <c r="Q58" s="13">
        <f t="shared" si="27"/>
        <v>4260</v>
      </c>
      <c r="R58" s="13">
        <f t="shared" si="5"/>
        <v>660.00000000000011</v>
      </c>
      <c r="S58" s="13">
        <f t="shared" si="31"/>
        <v>9174</v>
      </c>
    </row>
    <row r="59" spans="1:20" s="27" customFormat="1" ht="23.25">
      <c r="A59" s="32"/>
      <c r="B59" s="64">
        <v>46</v>
      </c>
      <c r="C59" s="63" t="s">
        <v>171</v>
      </c>
      <c r="D59" s="31" t="s">
        <v>180</v>
      </c>
      <c r="E59" s="11"/>
      <c r="F59" s="33" t="s">
        <v>187</v>
      </c>
      <c r="G59" s="34"/>
      <c r="H59" s="35">
        <v>45000</v>
      </c>
      <c r="I59" s="35">
        <v>25</v>
      </c>
      <c r="J59" s="35">
        <f t="shared" si="22"/>
        <v>1368</v>
      </c>
      <c r="K59" s="35">
        <f t="shared" si="23"/>
        <v>1291.5</v>
      </c>
      <c r="L59" s="35">
        <v>1547.25</v>
      </c>
      <c r="M59" s="35"/>
      <c r="N59" s="35">
        <f t="shared" si="29"/>
        <v>4231.75</v>
      </c>
      <c r="O59" s="35">
        <f t="shared" si="30"/>
        <v>40768.25</v>
      </c>
      <c r="P59" s="13">
        <f t="shared" si="26"/>
        <v>3190.5</v>
      </c>
      <c r="Q59" s="13">
        <f t="shared" si="27"/>
        <v>3194.9999999999995</v>
      </c>
      <c r="R59" s="13">
        <f t="shared" si="5"/>
        <v>495.00000000000006</v>
      </c>
      <c r="S59" s="13">
        <f t="shared" si="31"/>
        <v>6880.5</v>
      </c>
    </row>
    <row r="60" spans="1:20" s="27" customFormat="1" ht="23.25">
      <c r="A60" s="32"/>
      <c r="B60" s="64">
        <v>47</v>
      </c>
      <c r="C60" s="63" t="s">
        <v>172</v>
      </c>
      <c r="D60" s="31" t="s">
        <v>181</v>
      </c>
      <c r="E60" s="11"/>
      <c r="F60" s="33" t="s">
        <v>188</v>
      </c>
      <c r="G60" s="34"/>
      <c r="H60" s="35">
        <v>25000</v>
      </c>
      <c r="I60" s="35">
        <v>25</v>
      </c>
      <c r="J60" s="35">
        <f t="shared" si="22"/>
        <v>760</v>
      </c>
      <c r="K60" s="35">
        <f t="shared" si="23"/>
        <v>717.5</v>
      </c>
      <c r="L60" s="35">
        <v>0</v>
      </c>
      <c r="M60" s="35"/>
      <c r="N60" s="35">
        <f t="shared" si="29"/>
        <v>1502.5</v>
      </c>
      <c r="O60" s="35">
        <f t="shared" si="30"/>
        <v>23497.5</v>
      </c>
      <c r="P60" s="13">
        <f t="shared" si="26"/>
        <v>1772.5000000000002</v>
      </c>
      <c r="Q60" s="13">
        <f t="shared" si="27"/>
        <v>1774.9999999999998</v>
      </c>
      <c r="R60" s="13">
        <f t="shared" si="5"/>
        <v>275</v>
      </c>
      <c r="S60" s="13">
        <f t="shared" si="31"/>
        <v>3822.5</v>
      </c>
    </row>
    <row r="61" spans="1:20" s="27" customFormat="1" ht="23.25">
      <c r="A61" s="32"/>
      <c r="B61" s="64">
        <v>48</v>
      </c>
      <c r="C61" s="63" t="s">
        <v>173</v>
      </c>
      <c r="D61" s="31" t="s">
        <v>182</v>
      </c>
      <c r="E61" s="11"/>
      <c r="F61" s="33" t="s">
        <v>189</v>
      </c>
      <c r="G61" s="34"/>
      <c r="H61" s="35">
        <v>25000</v>
      </c>
      <c r="I61" s="35">
        <v>25</v>
      </c>
      <c r="J61" s="35">
        <f t="shared" si="22"/>
        <v>760</v>
      </c>
      <c r="K61" s="35">
        <f t="shared" si="23"/>
        <v>717.5</v>
      </c>
      <c r="L61" s="35">
        <v>0</v>
      </c>
      <c r="M61" s="35"/>
      <c r="N61" s="35">
        <f t="shared" si="29"/>
        <v>1502.5</v>
      </c>
      <c r="O61" s="35">
        <f t="shared" si="30"/>
        <v>23497.5</v>
      </c>
      <c r="P61" s="13">
        <f t="shared" si="26"/>
        <v>1772.5000000000002</v>
      </c>
      <c r="Q61" s="13">
        <f t="shared" si="27"/>
        <v>1774.9999999999998</v>
      </c>
      <c r="R61" s="13">
        <f t="shared" si="5"/>
        <v>275</v>
      </c>
      <c r="S61" s="13">
        <f t="shared" si="31"/>
        <v>3822.5</v>
      </c>
    </row>
    <row r="62" spans="1:20" ht="33" customHeight="1">
      <c r="A62" s="32"/>
      <c r="B62" s="92"/>
      <c r="C62" s="92"/>
      <c r="D62" s="92"/>
      <c r="E62" s="92"/>
      <c r="F62" s="92"/>
      <c r="G62" s="17"/>
      <c r="H62" s="35">
        <f>SUM(H14:H61)</f>
        <v>1481500</v>
      </c>
      <c r="I62" s="35">
        <f t="shared" ref="I62:S62" si="32">SUM(I14:I61)</f>
        <v>1200</v>
      </c>
      <c r="J62" s="35">
        <f t="shared" si="32"/>
        <v>45037.599999999999</v>
      </c>
      <c r="K62" s="35">
        <f t="shared" si="32"/>
        <v>42519.049999999996</v>
      </c>
      <c r="L62" s="35">
        <f t="shared" si="32"/>
        <v>28315.760000000002</v>
      </c>
      <c r="M62" s="35">
        <f t="shared" si="32"/>
        <v>1190.1199999999999</v>
      </c>
      <c r="N62" s="35">
        <f t="shared" si="32"/>
        <v>118262.53</v>
      </c>
      <c r="O62" s="35">
        <f t="shared" si="32"/>
        <v>1363237.47</v>
      </c>
      <c r="P62" s="35">
        <f t="shared" ref="P62" si="33">SUM(P14:P61)</f>
        <v>105038.35</v>
      </c>
      <c r="Q62" s="35">
        <f t="shared" ref="Q62" si="34">SUM(Q14:Q61)</f>
        <v>105186.5</v>
      </c>
      <c r="R62" s="35">
        <f t="shared" ref="R62" si="35">SUM(R14:R61)</f>
        <v>16047.900000000001</v>
      </c>
      <c r="S62" s="35">
        <f t="shared" si="32"/>
        <v>226272.75000000003</v>
      </c>
      <c r="T62" s="28"/>
    </row>
    <row r="63" spans="1:20" ht="48" customHeight="1">
      <c r="A63" s="7"/>
      <c r="B63" s="16"/>
      <c r="C63" s="1"/>
      <c r="D63" s="26"/>
      <c r="E63" s="26"/>
      <c r="F63" s="18"/>
      <c r="G63" s="18"/>
      <c r="H63" s="2"/>
      <c r="I63" s="2"/>
      <c r="J63" s="2"/>
      <c r="K63" s="2"/>
      <c r="L63" s="2"/>
      <c r="M63" s="2"/>
      <c r="N63" s="2"/>
      <c r="O63" s="2"/>
      <c r="P63" s="7"/>
      <c r="Q63" s="7"/>
      <c r="R63" s="7"/>
      <c r="S63" s="7"/>
    </row>
    <row r="64" spans="1:20" ht="23.25">
      <c r="A64" s="7"/>
      <c r="B64" s="19"/>
      <c r="C64" s="20"/>
      <c r="D64" s="26"/>
      <c r="G64" s="1"/>
      <c r="H64" s="2"/>
      <c r="I64" s="2"/>
      <c r="J64" s="2"/>
      <c r="K64" s="2"/>
      <c r="L64" s="2"/>
      <c r="M64" s="2"/>
      <c r="N64" s="2"/>
      <c r="O64" s="2"/>
      <c r="P64" s="24"/>
      <c r="Q64" s="24"/>
      <c r="R64" s="24"/>
      <c r="S64" s="24"/>
    </row>
    <row r="65" spans="1:24" ht="33.75">
      <c r="A65" s="7"/>
      <c r="B65" s="91" t="s">
        <v>69</v>
      </c>
      <c r="C65" s="91"/>
      <c r="D65" s="26"/>
      <c r="G65" s="1"/>
      <c r="H65" s="2"/>
      <c r="I65" s="2"/>
      <c r="J65" s="2"/>
      <c r="K65" s="2"/>
      <c r="L65" s="2"/>
      <c r="M65" s="2"/>
      <c r="N65" s="2"/>
      <c r="O65" s="2"/>
      <c r="P65" s="7"/>
      <c r="Q65" s="7"/>
      <c r="R65" s="7"/>
      <c r="S65" s="7"/>
    </row>
    <row r="66" spans="1:24" ht="23.25">
      <c r="A66" s="4"/>
      <c r="B66" s="85" t="s">
        <v>68</v>
      </c>
      <c r="C66" s="85"/>
      <c r="D66" s="21"/>
      <c r="G66" s="1"/>
      <c r="H66" s="2"/>
      <c r="I66" s="2"/>
      <c r="J66" s="2"/>
      <c r="K66" s="2"/>
      <c r="L66" s="2"/>
      <c r="M66" s="2"/>
      <c r="N66" s="2"/>
      <c r="O66" s="2"/>
      <c r="P66" s="4"/>
      <c r="Q66" s="4"/>
      <c r="R66" s="4"/>
      <c r="S66" s="4"/>
    </row>
    <row r="67" spans="1:24" ht="23.25">
      <c r="G67" s="1"/>
      <c r="H67" s="2"/>
      <c r="I67" s="2"/>
      <c r="J67" s="2"/>
      <c r="K67" s="2"/>
      <c r="L67" s="2"/>
      <c r="M67" s="2"/>
      <c r="N67" s="2"/>
      <c r="O67" s="2"/>
    </row>
    <row r="68" spans="1:24" ht="23.25">
      <c r="G68" s="1"/>
      <c r="H68" s="2"/>
      <c r="I68" s="2"/>
      <c r="J68" s="2"/>
      <c r="K68" s="2"/>
      <c r="L68" s="2"/>
      <c r="M68" s="2"/>
      <c r="N68" s="2"/>
      <c r="O68" s="2"/>
    </row>
    <row r="69" spans="1:24" s="27" customFormat="1" ht="23.25">
      <c r="A69" s="7"/>
      <c r="B69" s="30"/>
      <c r="C69" s="30"/>
      <c r="D69" s="30"/>
      <c r="E69" s="11"/>
      <c r="F69" s="30"/>
      <c r="G69" s="3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7" customFormat="1" ht="23.25">
      <c r="A70" s="32"/>
      <c r="B70" s="30"/>
      <c r="C70" s="30"/>
      <c r="D70" s="30"/>
      <c r="E70" s="11"/>
      <c r="F70" s="30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7" customFormat="1" ht="23.25">
      <c r="A71" s="32"/>
      <c r="B71" s="30"/>
      <c r="C71" s="30"/>
      <c r="D71" s="30"/>
      <c r="E71" s="11"/>
      <c r="F71" s="30"/>
      <c r="G71" s="3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23.25">
      <c r="B72" s="30"/>
      <c r="C72" s="30"/>
      <c r="D72" s="30"/>
      <c r="E72" s="11"/>
      <c r="F72" s="30"/>
      <c r="G72" s="34"/>
      <c r="H72" s="30"/>
      <c r="I72" s="30"/>
    </row>
    <row r="73" spans="1:24" ht="23.25">
      <c r="B73" s="30"/>
      <c r="C73" s="30"/>
      <c r="D73" s="30"/>
      <c r="E73" s="11"/>
      <c r="F73" s="30"/>
      <c r="G73" s="34"/>
      <c r="H73" s="30"/>
      <c r="I73" s="30"/>
    </row>
    <row r="74" spans="1:24" ht="23.25">
      <c r="B74" s="30"/>
      <c r="C74" s="30"/>
      <c r="D74" s="30"/>
      <c r="E74" s="11"/>
      <c r="F74" s="30"/>
      <c r="G74" s="34"/>
      <c r="H74" s="30"/>
      <c r="I74" s="30"/>
    </row>
    <row r="75" spans="1:24" ht="23.25">
      <c r="B75" s="30"/>
      <c r="C75" s="30"/>
      <c r="D75" s="30"/>
      <c r="E75" s="11"/>
      <c r="F75" s="30"/>
      <c r="G75" s="34"/>
      <c r="H75" s="30"/>
      <c r="I75" s="30"/>
    </row>
    <row r="76" spans="1:24" ht="23.25">
      <c r="B76" s="30"/>
      <c r="C76" s="30"/>
      <c r="D76" s="30"/>
      <c r="E76" s="11"/>
      <c r="F76" s="30"/>
      <c r="G76" s="34"/>
      <c r="H76" s="30"/>
      <c r="I76" s="30"/>
    </row>
    <row r="77" spans="1:24" ht="23.25">
      <c r="B77" s="30"/>
      <c r="C77" s="30"/>
      <c r="D77" s="30"/>
      <c r="E77" s="11"/>
      <c r="F77" s="30"/>
      <c r="G77" s="34"/>
      <c r="H77" s="30"/>
      <c r="I77" s="30"/>
    </row>
    <row r="78" spans="1:24">
      <c r="B78" s="30"/>
      <c r="C78" s="30"/>
      <c r="D78" s="30"/>
      <c r="F78" s="30"/>
      <c r="H78" s="30"/>
      <c r="I78" s="30"/>
    </row>
    <row r="79" spans="1:24">
      <c r="B79" s="30"/>
      <c r="C79" s="30"/>
      <c r="D79" s="30"/>
      <c r="F79" s="30"/>
      <c r="H79" s="30"/>
      <c r="I79" s="30"/>
    </row>
  </sheetData>
  <autoFilter ref="B13:S66" xr:uid="{00000000-0009-0000-0000-000000000000}"/>
  <mergeCells count="7">
    <mergeCell ref="B66:C66"/>
    <mergeCell ref="B10:S10"/>
    <mergeCell ref="B11:S11"/>
    <mergeCell ref="I12:N12"/>
    <mergeCell ref="P12:S12"/>
    <mergeCell ref="B65:C65"/>
    <mergeCell ref="B62:F62"/>
  </mergeCells>
  <conditionalFormatting sqref="G16">
    <cfRule type="duplicateValues" dxfId="119" priority="246"/>
  </conditionalFormatting>
  <conditionalFormatting sqref="D16">
    <cfRule type="duplicateValues" dxfId="118" priority="460"/>
    <cfRule type="duplicateValues" dxfId="117" priority="461"/>
  </conditionalFormatting>
  <conditionalFormatting sqref="E16">
    <cfRule type="duplicateValues" dxfId="116" priority="462"/>
  </conditionalFormatting>
  <conditionalFormatting sqref="G15">
    <cfRule type="duplicateValues" dxfId="115" priority="479"/>
  </conditionalFormatting>
  <conditionalFormatting sqref="G32">
    <cfRule type="duplicateValues" dxfId="114" priority="132"/>
  </conditionalFormatting>
  <conditionalFormatting sqref="G32">
    <cfRule type="duplicateValues" dxfId="113" priority="131"/>
  </conditionalFormatting>
  <conditionalFormatting sqref="G32">
    <cfRule type="duplicateValues" dxfId="112" priority="130"/>
  </conditionalFormatting>
  <conditionalFormatting sqref="D32">
    <cfRule type="duplicateValues" dxfId="111" priority="133"/>
    <cfRule type="duplicateValues" dxfId="110" priority="134"/>
  </conditionalFormatting>
  <conditionalFormatting sqref="C32">
    <cfRule type="duplicateValues" dxfId="109" priority="135"/>
  </conditionalFormatting>
  <conditionalFormatting sqref="E32">
    <cfRule type="duplicateValues" dxfId="108" priority="136"/>
  </conditionalFormatting>
  <conditionalFormatting sqref="E25:E27">
    <cfRule type="duplicateValues" dxfId="107" priority="492"/>
  </conditionalFormatting>
  <conditionalFormatting sqref="D25:D27">
    <cfRule type="duplicateValues" dxfId="106" priority="496"/>
    <cfRule type="duplicateValues" dxfId="105" priority="497"/>
  </conditionalFormatting>
  <conditionalFormatting sqref="D25:D27">
    <cfRule type="duplicateValues" dxfId="104" priority="498"/>
    <cfRule type="duplicateValues" dxfId="103" priority="499"/>
    <cfRule type="duplicateValues" dxfId="102" priority="500"/>
  </conditionalFormatting>
  <conditionalFormatting sqref="E17:E24">
    <cfRule type="duplicateValues" dxfId="101" priority="501"/>
  </conditionalFormatting>
  <conditionalFormatting sqref="G17:G24">
    <cfRule type="duplicateValues" dxfId="100" priority="502"/>
  </conditionalFormatting>
  <conditionalFormatting sqref="G17:G24 E17:E24">
    <cfRule type="duplicateValues" dxfId="99" priority="503"/>
  </conditionalFormatting>
  <conditionalFormatting sqref="D17:D24">
    <cfRule type="duplicateValues" dxfId="98" priority="505"/>
    <cfRule type="duplicateValues" dxfId="97" priority="506"/>
  </conditionalFormatting>
  <conditionalFormatting sqref="D17:D24">
    <cfRule type="duplicateValues" dxfId="96" priority="507"/>
    <cfRule type="duplicateValues" dxfId="95" priority="508"/>
    <cfRule type="duplicateValues" dxfId="94" priority="509"/>
  </conditionalFormatting>
  <conditionalFormatting sqref="G36">
    <cfRule type="duplicateValues" dxfId="93" priority="106"/>
  </conditionalFormatting>
  <conditionalFormatting sqref="G36">
    <cfRule type="duplicateValues" dxfId="92" priority="105"/>
  </conditionalFormatting>
  <conditionalFormatting sqref="G36">
    <cfRule type="duplicateValues" dxfId="91" priority="104"/>
  </conditionalFormatting>
  <conditionalFormatting sqref="G37">
    <cfRule type="duplicateValues" dxfId="90" priority="103"/>
  </conditionalFormatting>
  <conditionalFormatting sqref="G37">
    <cfRule type="duplicateValues" dxfId="89" priority="102"/>
  </conditionalFormatting>
  <conditionalFormatting sqref="G37">
    <cfRule type="duplicateValues" dxfId="88" priority="101"/>
  </conditionalFormatting>
  <conditionalFormatting sqref="G38">
    <cfRule type="duplicateValues" dxfId="87" priority="96"/>
  </conditionalFormatting>
  <conditionalFormatting sqref="G38">
    <cfRule type="duplicateValues" dxfId="86" priority="95"/>
  </conditionalFormatting>
  <conditionalFormatting sqref="G38">
    <cfRule type="duplicateValues" dxfId="85" priority="94"/>
  </conditionalFormatting>
  <conditionalFormatting sqref="D37:D60">
    <cfRule type="duplicateValues" dxfId="84" priority="97"/>
    <cfRule type="duplicateValues" dxfId="83" priority="98"/>
  </conditionalFormatting>
  <conditionalFormatting sqref="C38">
    <cfRule type="duplicateValues" dxfId="82" priority="99"/>
  </conditionalFormatting>
  <conditionalFormatting sqref="E38">
    <cfRule type="duplicateValues" dxfId="81" priority="100"/>
  </conditionalFormatting>
  <conditionalFormatting sqref="G33:G35 G25:G31">
    <cfRule type="duplicateValues" dxfId="80" priority="548"/>
  </conditionalFormatting>
  <conditionalFormatting sqref="G33:G35 E25:E27 G25:G31">
    <cfRule type="duplicateValues" dxfId="79" priority="551"/>
  </conditionalFormatting>
  <conditionalFormatting sqref="E33:E35 E28:E31">
    <cfRule type="duplicateValues" dxfId="78" priority="555"/>
  </conditionalFormatting>
  <conditionalFormatting sqref="D33:D35 D28:D31">
    <cfRule type="duplicateValues" dxfId="77" priority="558"/>
    <cfRule type="duplicateValues" dxfId="76" priority="559"/>
  </conditionalFormatting>
  <conditionalFormatting sqref="D33:D35 D28:D31">
    <cfRule type="duplicateValues" dxfId="75" priority="564"/>
    <cfRule type="duplicateValues" dxfId="74" priority="565"/>
    <cfRule type="duplicateValues" dxfId="73" priority="566"/>
  </conditionalFormatting>
  <conditionalFormatting sqref="D40:D46">
    <cfRule type="duplicateValues" dxfId="72" priority="68"/>
  </conditionalFormatting>
  <conditionalFormatting sqref="G40:G46">
    <cfRule type="duplicateValues" dxfId="71" priority="69"/>
  </conditionalFormatting>
  <conditionalFormatting sqref="G50">
    <cfRule type="duplicateValues" dxfId="70" priority="42"/>
  </conditionalFormatting>
  <conditionalFormatting sqref="G51">
    <cfRule type="duplicateValues" dxfId="69" priority="41"/>
  </conditionalFormatting>
  <conditionalFormatting sqref="G49 G39">
    <cfRule type="duplicateValues" dxfId="68" priority="571"/>
  </conditionalFormatting>
  <conditionalFormatting sqref="D49:D51">
    <cfRule type="duplicateValues" dxfId="67" priority="40"/>
  </conditionalFormatting>
  <conditionalFormatting sqref="E28:E31">
    <cfRule type="duplicateValues" dxfId="66" priority="574"/>
  </conditionalFormatting>
  <conditionalFormatting sqref="D47:D48">
    <cfRule type="duplicateValues" dxfId="65" priority="579"/>
  </conditionalFormatting>
  <conditionalFormatting sqref="G47:G48">
    <cfRule type="duplicateValues" dxfId="64" priority="580"/>
  </conditionalFormatting>
  <conditionalFormatting sqref="G71">
    <cfRule type="duplicateValues" dxfId="63" priority="16"/>
  </conditionalFormatting>
  <conditionalFormatting sqref="E71">
    <cfRule type="duplicateValues" dxfId="62" priority="19"/>
  </conditionalFormatting>
  <conditionalFormatting sqref="G70">
    <cfRule type="duplicateValues" dxfId="61" priority="20"/>
  </conditionalFormatting>
  <conditionalFormatting sqref="E72:E77">
    <cfRule type="duplicateValues" dxfId="60" priority="21"/>
  </conditionalFormatting>
  <conditionalFormatting sqref="G72:G77">
    <cfRule type="duplicateValues" dxfId="59" priority="22"/>
  </conditionalFormatting>
  <conditionalFormatting sqref="G72:G77 E72:E77">
    <cfRule type="duplicateValues" dxfId="58" priority="23"/>
  </conditionalFormatting>
  <conditionalFormatting sqref="G55">
    <cfRule type="duplicateValues" dxfId="57" priority="2"/>
  </conditionalFormatting>
  <conditionalFormatting sqref="D55">
    <cfRule type="duplicateValues" dxfId="56" priority="3"/>
    <cfRule type="duplicateValues" dxfId="55" priority="4"/>
  </conditionalFormatting>
  <conditionalFormatting sqref="E55">
    <cfRule type="duplicateValues" dxfId="54" priority="5"/>
  </conditionalFormatting>
  <conditionalFormatting sqref="G54">
    <cfRule type="duplicateValues" dxfId="53" priority="6"/>
  </conditionalFormatting>
  <conditionalFormatting sqref="E56:E61">
    <cfRule type="duplicateValues" dxfId="52" priority="7"/>
  </conditionalFormatting>
  <conditionalFormatting sqref="G56:G61">
    <cfRule type="duplicateValues" dxfId="51" priority="8"/>
  </conditionalFormatting>
  <conditionalFormatting sqref="G56:G61 E56:E61">
    <cfRule type="duplicateValues" dxfId="50" priority="9"/>
  </conditionalFormatting>
  <conditionalFormatting sqref="D56:D61">
    <cfRule type="duplicateValues" dxfId="49" priority="10"/>
    <cfRule type="duplicateValues" dxfId="48" priority="11"/>
  </conditionalFormatting>
  <conditionalFormatting sqref="D56:D61">
    <cfRule type="duplicateValues" dxfId="47" priority="12"/>
    <cfRule type="duplicateValues" dxfId="46" priority="13"/>
    <cfRule type="duplicateValues" dxfId="45" priority="14"/>
  </conditionalFormatting>
  <conditionalFormatting sqref="D53:D61">
    <cfRule type="duplicateValues" dxfId="44" priority="1"/>
  </conditionalFormatting>
  <pageMargins left="0.23" right="0.46" top="0.35" bottom="0.18" header="0.31496062992125984" footer="0.18"/>
  <pageSetup paperSize="14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7"/>
  <sheetViews>
    <sheetView tabSelected="1" zoomScale="60" zoomScaleNormal="60" zoomScaleSheetLayoutView="55" workbookViewId="0">
      <selection activeCell="L8" sqref="L8"/>
    </sheetView>
  </sheetViews>
  <sheetFormatPr baseColWidth="10" defaultRowHeight="15"/>
  <cols>
    <col min="1" max="1" width="5" style="30" customWidth="1"/>
    <col min="2" max="2" width="6.85546875" style="30" bestFit="1" customWidth="1"/>
    <col min="3" max="3" width="66.5703125" style="30" bestFit="1" customWidth="1"/>
    <col min="4" max="4" width="31.28515625" style="30" hidden="1" customWidth="1"/>
    <col min="5" max="5" width="65.140625" style="30" customWidth="1"/>
    <col min="6" max="6" width="29.7109375" style="30" hidden="1" customWidth="1"/>
    <col min="7" max="7" width="50.85546875" style="30" customWidth="1"/>
    <col min="8" max="8" width="7" style="30" customWidth="1"/>
    <col min="9" max="16384" width="11.42578125" style="30"/>
  </cols>
  <sheetData>
    <row r="1" spans="1:7" ht="23.25">
      <c r="A1" s="4"/>
      <c r="B1" s="4"/>
      <c r="C1" s="3"/>
      <c r="D1" s="25"/>
      <c r="E1" s="3"/>
      <c r="F1" s="3"/>
      <c r="G1" s="22"/>
    </row>
    <row r="2" spans="1:7" ht="23.25">
      <c r="A2" s="4"/>
      <c r="B2" s="4"/>
      <c r="C2" s="3"/>
      <c r="D2" s="25"/>
      <c r="E2" s="3"/>
      <c r="F2" s="3"/>
      <c r="G2" s="22"/>
    </row>
    <row r="3" spans="1:7" ht="23.25">
      <c r="A3" s="4"/>
      <c r="B3" s="4"/>
      <c r="C3" s="3"/>
      <c r="D3" s="25"/>
      <c r="E3" s="3"/>
      <c r="F3" s="3"/>
      <c r="G3" s="22"/>
    </row>
    <row r="4" spans="1:7" ht="23.25">
      <c r="A4" s="4"/>
      <c r="B4" s="4"/>
      <c r="C4" s="3"/>
      <c r="D4" s="25"/>
      <c r="E4" s="3"/>
      <c r="F4" s="3"/>
      <c r="G4" s="22"/>
    </row>
    <row r="5" spans="1:7" ht="23.25">
      <c r="A5" s="4"/>
      <c r="B5" s="4"/>
      <c r="C5" s="98"/>
      <c r="D5" s="25"/>
      <c r="E5" s="99"/>
      <c r="F5" s="3"/>
      <c r="G5" s="22"/>
    </row>
    <row r="6" spans="1:7" ht="23.25">
      <c r="A6" s="4"/>
      <c r="B6" s="4"/>
      <c r="C6" s="3"/>
      <c r="D6" s="25"/>
      <c r="E6" s="3"/>
      <c r="F6" s="3"/>
      <c r="G6" s="22"/>
    </row>
    <row r="7" spans="1:7" ht="23.25">
      <c r="A7" s="4"/>
      <c r="B7" s="4"/>
      <c r="C7" s="3"/>
      <c r="D7" s="25"/>
      <c r="E7" s="3"/>
      <c r="F7" s="3"/>
      <c r="G7" s="22"/>
    </row>
    <row r="8" spans="1:7" ht="23.25">
      <c r="A8" s="4"/>
      <c r="B8" s="4"/>
      <c r="C8" s="3"/>
      <c r="D8" s="25"/>
      <c r="E8" s="3"/>
      <c r="F8" s="3"/>
      <c r="G8" s="22"/>
    </row>
    <row r="9" spans="1:7" ht="23.25">
      <c r="A9" s="4"/>
      <c r="B9" s="4"/>
      <c r="C9" s="3"/>
      <c r="D9" s="25"/>
      <c r="E9" s="3"/>
      <c r="F9" s="3"/>
      <c r="G9" s="22"/>
    </row>
    <row r="10" spans="1:7" ht="46.5">
      <c r="A10" s="4"/>
      <c r="B10" s="86" t="s">
        <v>21</v>
      </c>
      <c r="C10" s="86"/>
      <c r="D10" s="86"/>
      <c r="E10" s="86"/>
      <c r="F10" s="86"/>
      <c r="G10" s="86"/>
    </row>
    <row r="11" spans="1:7" ht="46.5">
      <c r="A11" s="4"/>
      <c r="B11" s="87" t="s">
        <v>20</v>
      </c>
      <c r="C11" s="87"/>
      <c r="D11" s="87"/>
      <c r="E11" s="87"/>
      <c r="F11" s="87"/>
      <c r="G11" s="87"/>
    </row>
    <row r="12" spans="1:7" s="47" customFormat="1" ht="60" customHeight="1">
      <c r="A12" s="45"/>
      <c r="B12" s="45"/>
      <c r="C12" s="93" t="s">
        <v>190</v>
      </c>
      <c r="D12" s="46"/>
      <c r="E12" s="46"/>
      <c r="F12" s="46"/>
      <c r="G12" s="46"/>
    </row>
    <row r="13" spans="1:7" s="62" customFormat="1" ht="59.25" customHeight="1" thickBot="1">
      <c r="A13" s="55"/>
      <c r="B13" s="94" t="s">
        <v>4</v>
      </c>
      <c r="C13" s="95" t="s">
        <v>0</v>
      </c>
      <c r="D13" s="96" t="s">
        <v>2</v>
      </c>
      <c r="E13" s="95" t="s">
        <v>3</v>
      </c>
      <c r="F13" s="95" t="s">
        <v>15</v>
      </c>
      <c r="G13" s="97" t="s">
        <v>163</v>
      </c>
    </row>
    <row r="14" spans="1:7" s="27" customFormat="1" ht="23.25">
      <c r="A14" s="32"/>
      <c r="B14" s="72">
        <v>1</v>
      </c>
      <c r="C14" s="83" t="s">
        <v>82</v>
      </c>
      <c r="D14" s="73"/>
      <c r="E14" s="74" t="s">
        <v>84</v>
      </c>
      <c r="F14" s="75" t="s">
        <v>94</v>
      </c>
      <c r="G14" s="76">
        <v>15000</v>
      </c>
    </row>
    <row r="15" spans="1:7" s="27" customFormat="1" ht="23.25">
      <c r="A15" s="32"/>
      <c r="B15" s="77">
        <v>2</v>
      </c>
      <c r="C15" s="63" t="s">
        <v>75</v>
      </c>
      <c r="D15" s="37" t="s">
        <v>79</v>
      </c>
      <c r="E15" s="38" t="s">
        <v>77</v>
      </c>
      <c r="F15" s="34" t="s">
        <v>78</v>
      </c>
      <c r="G15" s="36">
        <v>20000</v>
      </c>
    </row>
    <row r="16" spans="1:7" s="27" customFormat="1" ht="23.25">
      <c r="A16" s="32"/>
      <c r="B16" s="77">
        <v>3</v>
      </c>
      <c r="C16" s="63" t="s">
        <v>139</v>
      </c>
      <c r="D16" s="31"/>
      <c r="E16" s="33" t="s">
        <v>141</v>
      </c>
      <c r="F16" s="34"/>
      <c r="G16" s="36">
        <v>10000</v>
      </c>
    </row>
    <row r="17" spans="1:12" s="27" customFormat="1" ht="23.25">
      <c r="A17" s="32"/>
      <c r="B17" s="77">
        <v>4</v>
      </c>
      <c r="C17" s="63" t="s">
        <v>99</v>
      </c>
      <c r="D17" s="37"/>
      <c r="E17" s="38" t="s">
        <v>77</v>
      </c>
      <c r="F17" s="34" t="s">
        <v>98</v>
      </c>
      <c r="G17" s="36">
        <v>20000</v>
      </c>
    </row>
    <row r="18" spans="1:12" s="27" customFormat="1" ht="23.25">
      <c r="A18" s="32"/>
      <c r="B18" s="77">
        <v>5</v>
      </c>
      <c r="C18" s="63" t="s">
        <v>134</v>
      </c>
      <c r="D18" s="37"/>
      <c r="E18" s="38" t="s">
        <v>136</v>
      </c>
      <c r="F18" s="40"/>
      <c r="G18" s="41">
        <v>45000</v>
      </c>
    </row>
    <row r="19" spans="1:12" s="27" customFormat="1" ht="23.25">
      <c r="A19" s="32"/>
      <c r="B19" s="77">
        <v>6</v>
      </c>
      <c r="C19" s="84" t="s">
        <v>106</v>
      </c>
      <c r="D19" s="31" t="s">
        <v>108</v>
      </c>
      <c r="E19" s="33" t="s">
        <v>109</v>
      </c>
      <c r="F19" s="40" t="s">
        <v>119</v>
      </c>
      <c r="G19" s="41">
        <v>45000</v>
      </c>
    </row>
    <row r="20" spans="1:12" s="27" customFormat="1" ht="23.25">
      <c r="A20" s="32"/>
      <c r="B20" s="77">
        <v>7</v>
      </c>
      <c r="C20" s="63" t="s">
        <v>85</v>
      </c>
      <c r="D20" s="37"/>
      <c r="E20" s="38" t="s">
        <v>24</v>
      </c>
      <c r="F20" s="34" t="s">
        <v>95</v>
      </c>
      <c r="G20" s="36">
        <v>35000</v>
      </c>
    </row>
    <row r="21" spans="1:12" s="27" customFormat="1" ht="23.25">
      <c r="A21" s="32"/>
      <c r="B21" s="77">
        <v>8</v>
      </c>
      <c r="C21" s="63" t="s">
        <v>142</v>
      </c>
      <c r="D21" s="31"/>
      <c r="E21" s="33" t="s">
        <v>144</v>
      </c>
      <c r="F21" s="34"/>
      <c r="G21" s="36">
        <v>35000</v>
      </c>
    </row>
    <row r="22" spans="1:12" s="27" customFormat="1" ht="23.25">
      <c r="A22" s="32"/>
      <c r="B22" s="77">
        <v>9</v>
      </c>
      <c r="C22" s="63" t="s">
        <v>45</v>
      </c>
      <c r="D22" s="31" t="s">
        <v>47</v>
      </c>
      <c r="E22" s="33" t="s">
        <v>44</v>
      </c>
      <c r="F22" s="34" t="s">
        <v>61</v>
      </c>
      <c r="G22" s="36">
        <v>9000</v>
      </c>
    </row>
    <row r="23" spans="1:12" s="27" customFormat="1" ht="23.25">
      <c r="A23" s="32"/>
      <c r="B23" s="77">
        <v>10</v>
      </c>
      <c r="C23" s="63" t="s">
        <v>25</v>
      </c>
      <c r="D23" s="31" t="s">
        <v>28</v>
      </c>
      <c r="E23" s="33" t="s">
        <v>24</v>
      </c>
      <c r="F23" s="34" t="s">
        <v>64</v>
      </c>
      <c r="G23" s="36">
        <v>35000</v>
      </c>
    </row>
    <row r="24" spans="1:12" s="27" customFormat="1" ht="23.25">
      <c r="A24" s="32"/>
      <c r="B24" s="77">
        <v>11</v>
      </c>
      <c r="C24" s="63" t="s">
        <v>145</v>
      </c>
      <c r="D24" s="31"/>
      <c r="E24" s="33" t="s">
        <v>144</v>
      </c>
      <c r="F24" s="34"/>
      <c r="G24" s="36">
        <v>35000</v>
      </c>
      <c r="H24" s="30"/>
      <c r="I24" s="30"/>
      <c r="J24" s="30"/>
      <c r="K24" s="30"/>
      <c r="L24" s="30"/>
    </row>
    <row r="25" spans="1:12" ht="23.25">
      <c r="A25" s="32"/>
      <c r="B25" s="77">
        <v>12</v>
      </c>
      <c r="C25" s="63" t="s">
        <v>129</v>
      </c>
      <c r="D25" s="37"/>
      <c r="E25" s="38" t="s">
        <v>131</v>
      </c>
      <c r="F25" s="40"/>
      <c r="G25" s="41">
        <v>35000</v>
      </c>
    </row>
    <row r="26" spans="1:12" ht="23.25">
      <c r="A26" s="32"/>
      <c r="B26" s="77">
        <v>13</v>
      </c>
      <c r="C26" s="63" t="s">
        <v>70</v>
      </c>
      <c r="D26" s="31" t="s">
        <v>73</v>
      </c>
      <c r="E26" s="33" t="s">
        <v>72</v>
      </c>
      <c r="F26" s="34" t="s">
        <v>74</v>
      </c>
      <c r="G26" s="36">
        <v>85000</v>
      </c>
    </row>
    <row r="27" spans="1:12" ht="23.25">
      <c r="A27" s="32"/>
      <c r="B27" s="77">
        <v>14</v>
      </c>
      <c r="C27" s="63" t="s">
        <v>123</v>
      </c>
      <c r="D27" s="37"/>
      <c r="E27" s="38" t="s">
        <v>89</v>
      </c>
      <c r="F27" s="40"/>
      <c r="G27" s="41">
        <v>9000</v>
      </c>
    </row>
    <row r="28" spans="1:12" ht="23.25">
      <c r="A28" s="32"/>
      <c r="B28" s="77">
        <v>15</v>
      </c>
      <c r="C28" s="63" t="s">
        <v>55</v>
      </c>
      <c r="D28" s="31" t="s">
        <v>57</v>
      </c>
      <c r="E28" s="33" t="s">
        <v>58</v>
      </c>
      <c r="F28" s="54" t="s">
        <v>66</v>
      </c>
      <c r="G28" s="36">
        <v>20000</v>
      </c>
    </row>
    <row r="29" spans="1:12" ht="23.25">
      <c r="A29" s="32"/>
      <c r="B29" s="77">
        <v>16</v>
      </c>
      <c r="C29" s="63" t="s">
        <v>5</v>
      </c>
      <c r="D29" s="31" t="s">
        <v>9</v>
      </c>
      <c r="E29" s="33" t="s">
        <v>6</v>
      </c>
      <c r="F29" s="54" t="s">
        <v>100</v>
      </c>
      <c r="G29" s="36">
        <v>15000</v>
      </c>
    </row>
    <row r="30" spans="1:12" ht="23.25">
      <c r="A30" s="32"/>
      <c r="B30" s="77">
        <v>17</v>
      </c>
      <c r="C30" s="63" t="s">
        <v>127</v>
      </c>
      <c r="D30" s="37"/>
      <c r="E30" s="38" t="s">
        <v>77</v>
      </c>
      <c r="F30" s="44"/>
      <c r="G30" s="41">
        <v>20000</v>
      </c>
    </row>
    <row r="31" spans="1:12" ht="23.25">
      <c r="A31" s="32"/>
      <c r="B31" s="77">
        <v>18</v>
      </c>
      <c r="C31" s="63" t="s">
        <v>101</v>
      </c>
      <c r="D31" s="31" t="s">
        <v>103</v>
      </c>
      <c r="E31" s="33" t="s">
        <v>103</v>
      </c>
      <c r="F31" s="54" t="s">
        <v>117</v>
      </c>
      <c r="G31" s="36">
        <v>35000</v>
      </c>
    </row>
    <row r="32" spans="1:12" s="27" customFormat="1" ht="23.25">
      <c r="A32" s="32"/>
      <c r="B32" s="77">
        <v>19</v>
      </c>
      <c r="C32" s="63" t="s">
        <v>132</v>
      </c>
      <c r="D32" s="37"/>
      <c r="E32" s="38" t="s">
        <v>44</v>
      </c>
      <c r="F32" s="40"/>
      <c r="G32" s="41">
        <v>10000</v>
      </c>
      <c r="H32" s="30"/>
    </row>
    <row r="33" spans="1:12" ht="23.25">
      <c r="A33" s="32"/>
      <c r="B33" s="77">
        <v>20</v>
      </c>
      <c r="C33" s="63" t="s">
        <v>22</v>
      </c>
      <c r="D33" s="31" t="s">
        <v>27</v>
      </c>
      <c r="E33" s="33" t="s">
        <v>24</v>
      </c>
      <c r="F33" s="54" t="s">
        <v>65</v>
      </c>
      <c r="G33" s="36">
        <v>35000</v>
      </c>
      <c r="I33" s="27"/>
      <c r="J33" s="27"/>
      <c r="K33" s="27"/>
      <c r="L33" s="27"/>
    </row>
    <row r="34" spans="1:12" ht="23.25">
      <c r="A34" s="32"/>
      <c r="B34" s="77">
        <v>21</v>
      </c>
      <c r="C34" s="63" t="s">
        <v>158</v>
      </c>
      <c r="D34" s="53"/>
      <c r="E34" s="68" t="s">
        <v>103</v>
      </c>
      <c r="F34" s="54"/>
      <c r="G34" s="36">
        <v>35000</v>
      </c>
      <c r="I34" s="27"/>
      <c r="J34" s="27"/>
      <c r="K34" s="27"/>
      <c r="L34" s="27"/>
    </row>
    <row r="35" spans="1:12" ht="23.25">
      <c r="A35" s="32"/>
      <c r="B35" s="77">
        <v>22</v>
      </c>
      <c r="C35" s="63" t="s">
        <v>90</v>
      </c>
      <c r="D35" s="49"/>
      <c r="E35" s="50" t="s">
        <v>92</v>
      </c>
      <c r="F35" s="54" t="s">
        <v>97</v>
      </c>
      <c r="G35" s="36">
        <v>45000</v>
      </c>
      <c r="I35" s="27"/>
      <c r="J35" s="27"/>
      <c r="K35" s="27"/>
      <c r="L35" s="27"/>
    </row>
    <row r="36" spans="1:12" s="27" customFormat="1" ht="23.25">
      <c r="A36" s="32"/>
      <c r="B36" s="77">
        <v>23</v>
      </c>
      <c r="C36" s="63" t="s">
        <v>16</v>
      </c>
      <c r="D36" s="31" t="s">
        <v>19</v>
      </c>
      <c r="E36" s="33" t="s">
        <v>18</v>
      </c>
      <c r="F36" s="34" t="s">
        <v>116</v>
      </c>
      <c r="G36" s="36">
        <v>25000</v>
      </c>
      <c r="H36" s="30"/>
    </row>
    <row r="37" spans="1:12" s="27" customFormat="1" ht="23.25">
      <c r="A37" s="32"/>
      <c r="B37" s="77">
        <v>24</v>
      </c>
      <c r="C37" s="63" t="s">
        <v>147</v>
      </c>
      <c r="D37" s="31"/>
      <c r="E37" s="33" t="s">
        <v>149</v>
      </c>
      <c r="F37" s="34"/>
      <c r="G37" s="36">
        <v>40000</v>
      </c>
      <c r="H37" s="30"/>
    </row>
    <row r="38" spans="1:12" s="27" customFormat="1" ht="23.25">
      <c r="A38" s="32"/>
      <c r="B38" s="77">
        <v>25</v>
      </c>
      <c r="C38" s="63" t="s">
        <v>125</v>
      </c>
      <c r="D38" s="37"/>
      <c r="E38" s="38" t="s">
        <v>24</v>
      </c>
      <c r="F38" s="40"/>
      <c r="G38" s="41">
        <v>35000</v>
      </c>
      <c r="H38" s="30"/>
    </row>
    <row r="39" spans="1:12" s="27" customFormat="1" ht="23.25">
      <c r="A39" s="32"/>
      <c r="B39" s="77">
        <v>26</v>
      </c>
      <c r="C39" s="63" t="s">
        <v>51</v>
      </c>
      <c r="D39" s="31" t="s">
        <v>53</v>
      </c>
      <c r="E39" s="33" t="s">
        <v>54</v>
      </c>
      <c r="F39" s="34" t="s">
        <v>63</v>
      </c>
      <c r="G39" s="36">
        <v>45000</v>
      </c>
      <c r="H39" s="30"/>
    </row>
    <row r="40" spans="1:12" s="27" customFormat="1" ht="23.25">
      <c r="A40" s="32"/>
      <c r="B40" s="77">
        <v>27</v>
      </c>
      <c r="C40" s="63" t="s">
        <v>150</v>
      </c>
      <c r="D40" s="53"/>
      <c r="E40" s="33" t="s">
        <v>141</v>
      </c>
      <c r="F40" s="54"/>
      <c r="G40" s="36">
        <v>10000</v>
      </c>
      <c r="H40" s="30"/>
      <c r="I40" s="48"/>
      <c r="J40" s="48"/>
      <c r="K40" s="48"/>
      <c r="L40" s="48"/>
    </row>
    <row r="41" spans="1:12" s="27" customFormat="1" ht="23.25">
      <c r="A41" s="32"/>
      <c r="B41" s="77">
        <v>28</v>
      </c>
      <c r="C41" s="63" t="s">
        <v>40</v>
      </c>
      <c r="D41" s="53" t="s">
        <v>43</v>
      </c>
      <c r="E41" s="33" t="s">
        <v>42</v>
      </c>
      <c r="F41" s="54" t="s">
        <v>62</v>
      </c>
      <c r="G41" s="35">
        <v>45000</v>
      </c>
      <c r="H41" s="30"/>
    </row>
    <row r="42" spans="1:12" s="27" customFormat="1" ht="23.25">
      <c r="A42" s="32"/>
      <c r="B42" s="77">
        <v>29</v>
      </c>
      <c r="C42" s="63" t="s">
        <v>104</v>
      </c>
      <c r="D42" s="53" t="s">
        <v>103</v>
      </c>
      <c r="E42" s="33" t="s">
        <v>103</v>
      </c>
      <c r="F42" s="54" t="s">
        <v>118</v>
      </c>
      <c r="G42" s="36">
        <v>35000</v>
      </c>
      <c r="H42" s="30"/>
    </row>
    <row r="43" spans="1:12" s="27" customFormat="1" ht="23.25">
      <c r="A43" s="32"/>
      <c r="B43" s="77">
        <v>30</v>
      </c>
      <c r="C43" s="63" t="s">
        <v>37</v>
      </c>
      <c r="D43" s="49" t="s">
        <v>39</v>
      </c>
      <c r="E43" s="38" t="s">
        <v>24</v>
      </c>
      <c r="F43" s="54" t="s">
        <v>81</v>
      </c>
      <c r="G43" s="36">
        <v>35000</v>
      </c>
      <c r="H43" s="30"/>
    </row>
    <row r="44" spans="1:12" s="27" customFormat="1" ht="23.25">
      <c r="A44" s="32"/>
      <c r="B44" s="77">
        <v>31</v>
      </c>
      <c r="C44" s="63" t="s">
        <v>48</v>
      </c>
      <c r="D44" s="53" t="s">
        <v>50</v>
      </c>
      <c r="E44" s="33" t="s">
        <v>44</v>
      </c>
      <c r="F44" s="54" t="s">
        <v>60</v>
      </c>
      <c r="G44" s="36">
        <v>9000</v>
      </c>
    </row>
    <row r="45" spans="1:12" s="27" customFormat="1" ht="23.25">
      <c r="A45" s="32"/>
      <c r="B45" s="77">
        <v>32</v>
      </c>
      <c r="C45" s="63" t="s">
        <v>152</v>
      </c>
      <c r="D45" s="53"/>
      <c r="E45" s="33" t="s">
        <v>154</v>
      </c>
      <c r="F45" s="54"/>
      <c r="G45" s="36">
        <v>35000</v>
      </c>
    </row>
    <row r="46" spans="1:12" s="27" customFormat="1" ht="23.25">
      <c r="A46" s="32"/>
      <c r="B46" s="77">
        <v>33</v>
      </c>
      <c r="C46" s="63" t="s">
        <v>34</v>
      </c>
      <c r="D46" s="49" t="s">
        <v>36</v>
      </c>
      <c r="E46" s="38" t="s">
        <v>33</v>
      </c>
      <c r="F46" s="54" t="s">
        <v>80</v>
      </c>
      <c r="G46" s="36">
        <v>35000</v>
      </c>
    </row>
    <row r="47" spans="1:12" s="48" customFormat="1" ht="23.25">
      <c r="A47" s="32"/>
      <c r="B47" s="77">
        <v>34</v>
      </c>
      <c r="C47" s="63" t="s">
        <v>155</v>
      </c>
      <c r="D47" s="53"/>
      <c r="E47" s="33" t="s">
        <v>157</v>
      </c>
      <c r="F47" s="54"/>
      <c r="G47" s="36">
        <v>25000</v>
      </c>
      <c r="H47" s="27"/>
      <c r="I47" s="27"/>
      <c r="J47" s="27"/>
      <c r="K47" s="27"/>
      <c r="L47" s="27"/>
    </row>
    <row r="48" spans="1:12" s="48" customFormat="1" ht="23.25">
      <c r="A48" s="32"/>
      <c r="B48" s="77">
        <v>35</v>
      </c>
      <c r="C48" s="63" t="s">
        <v>137</v>
      </c>
      <c r="D48" s="49"/>
      <c r="E48" s="38" t="s">
        <v>122</v>
      </c>
      <c r="F48" s="44"/>
      <c r="G48" s="41">
        <v>25000</v>
      </c>
      <c r="H48" s="27"/>
      <c r="I48" s="27"/>
      <c r="J48" s="27"/>
      <c r="K48" s="27"/>
      <c r="L48" s="27"/>
    </row>
    <row r="49" spans="1:12" s="27" customFormat="1" ht="23.25">
      <c r="A49" s="32"/>
      <c r="B49" s="77">
        <v>36</v>
      </c>
      <c r="C49" s="63" t="s">
        <v>29</v>
      </c>
      <c r="D49" s="69" t="s">
        <v>31</v>
      </c>
      <c r="E49" s="33" t="s">
        <v>24</v>
      </c>
      <c r="F49" s="54" t="s">
        <v>67</v>
      </c>
      <c r="G49" s="35">
        <v>35000</v>
      </c>
    </row>
    <row r="50" spans="1:12" s="27" customFormat="1" ht="23.25">
      <c r="A50" s="32"/>
      <c r="B50" s="77">
        <v>37</v>
      </c>
      <c r="C50" s="63" t="s">
        <v>87</v>
      </c>
      <c r="D50" s="49"/>
      <c r="E50" s="38" t="s">
        <v>89</v>
      </c>
      <c r="F50" s="54" t="s">
        <v>96</v>
      </c>
      <c r="G50" s="36">
        <v>14500</v>
      </c>
    </row>
    <row r="51" spans="1:12" s="27" customFormat="1" ht="23.25">
      <c r="A51" s="32"/>
      <c r="B51" s="77">
        <v>38</v>
      </c>
      <c r="C51" s="63" t="s">
        <v>114</v>
      </c>
      <c r="D51" s="49"/>
      <c r="E51" s="38" t="s">
        <v>113</v>
      </c>
      <c r="F51" s="54" t="s">
        <v>121</v>
      </c>
      <c r="G51" s="36">
        <v>60000</v>
      </c>
    </row>
    <row r="52" spans="1:12" s="27" customFormat="1" ht="23.25">
      <c r="A52" s="32"/>
      <c r="B52" s="77">
        <v>39</v>
      </c>
      <c r="C52" s="63" t="s">
        <v>110</v>
      </c>
      <c r="D52" s="37"/>
      <c r="E52" s="38" t="s">
        <v>112</v>
      </c>
      <c r="F52" s="34" t="s">
        <v>120</v>
      </c>
      <c r="G52" s="36">
        <v>60000</v>
      </c>
    </row>
    <row r="53" spans="1:12" s="27" customFormat="1" ht="23.25">
      <c r="A53" s="32"/>
      <c r="B53" s="77">
        <v>40</v>
      </c>
      <c r="C53" s="63" t="s">
        <v>165</v>
      </c>
      <c r="D53" s="11"/>
      <c r="E53" s="33" t="s">
        <v>183</v>
      </c>
      <c r="F53" s="34"/>
      <c r="G53" s="35">
        <v>45000</v>
      </c>
      <c r="H53" s="30"/>
      <c r="I53" s="30"/>
      <c r="J53" s="30"/>
      <c r="K53" s="30"/>
      <c r="L53" s="30"/>
    </row>
    <row r="54" spans="1:12" s="27" customFormat="1" ht="23.25">
      <c r="A54" s="32"/>
      <c r="B54" s="77">
        <v>41</v>
      </c>
      <c r="C54" s="63" t="s">
        <v>166</v>
      </c>
      <c r="D54" s="11"/>
      <c r="E54" s="33" t="s">
        <v>184</v>
      </c>
      <c r="F54" s="34"/>
      <c r="G54" s="35">
        <v>10000</v>
      </c>
      <c r="H54" s="30"/>
    </row>
    <row r="55" spans="1:12" s="27" customFormat="1" ht="23.25">
      <c r="A55" s="32"/>
      <c r="B55" s="77">
        <v>42</v>
      </c>
      <c r="C55" s="63" t="s">
        <v>167</v>
      </c>
      <c r="D55" s="11"/>
      <c r="E55" s="33" t="s">
        <v>184</v>
      </c>
      <c r="F55" s="34"/>
      <c r="G55" s="35">
        <v>10000</v>
      </c>
      <c r="H55" s="30"/>
      <c r="I55" s="30"/>
      <c r="J55" s="30"/>
      <c r="K55" s="30"/>
      <c r="L55" s="30"/>
    </row>
    <row r="56" spans="1:12" s="27" customFormat="1" ht="23.25">
      <c r="A56" s="32"/>
      <c r="B56" s="77">
        <v>43</v>
      </c>
      <c r="C56" s="63" t="s">
        <v>168</v>
      </c>
      <c r="D56" s="11"/>
      <c r="E56" s="33" t="s">
        <v>185</v>
      </c>
      <c r="F56" s="34"/>
      <c r="G56" s="35">
        <v>25000</v>
      </c>
      <c r="H56" s="30"/>
    </row>
    <row r="57" spans="1:12" s="27" customFormat="1" ht="23.25">
      <c r="A57" s="32"/>
      <c r="B57" s="77">
        <v>44</v>
      </c>
      <c r="C57" s="63" t="s">
        <v>169</v>
      </c>
      <c r="D57" s="11"/>
      <c r="E57" s="33" t="s">
        <v>186</v>
      </c>
      <c r="F57" s="34"/>
      <c r="G57" s="35">
        <v>20000</v>
      </c>
      <c r="H57" s="30"/>
    </row>
    <row r="58" spans="1:12" s="27" customFormat="1" ht="23.25">
      <c r="A58" s="32"/>
      <c r="B58" s="77">
        <v>45</v>
      </c>
      <c r="C58" s="63" t="s">
        <v>170</v>
      </c>
      <c r="D58" s="11"/>
      <c r="E58" s="33" t="s">
        <v>149</v>
      </c>
      <c r="F58" s="34"/>
      <c r="G58" s="35">
        <v>60000</v>
      </c>
      <c r="H58" s="30"/>
    </row>
    <row r="59" spans="1:12" s="27" customFormat="1" ht="23.25">
      <c r="A59" s="32"/>
      <c r="B59" s="77">
        <v>46</v>
      </c>
      <c r="C59" s="63" t="s">
        <v>171</v>
      </c>
      <c r="D59" s="11"/>
      <c r="E59" s="33" t="s">
        <v>187</v>
      </c>
      <c r="F59" s="34"/>
      <c r="G59" s="35">
        <v>45000</v>
      </c>
      <c r="H59" s="30"/>
      <c r="I59" s="48"/>
      <c r="J59" s="48"/>
      <c r="K59" s="48"/>
      <c r="L59" s="48"/>
    </row>
    <row r="60" spans="1:12" s="27" customFormat="1" ht="23.25">
      <c r="A60" s="32"/>
      <c r="B60" s="77">
        <v>47</v>
      </c>
      <c r="C60" s="63" t="s">
        <v>172</v>
      </c>
      <c r="D60" s="11"/>
      <c r="E60" s="33" t="s">
        <v>188</v>
      </c>
      <c r="F60" s="34"/>
      <c r="G60" s="35">
        <v>25000</v>
      </c>
    </row>
    <row r="61" spans="1:12" s="27" customFormat="1" ht="24" thickBot="1">
      <c r="A61" s="32"/>
      <c r="B61" s="77">
        <v>48</v>
      </c>
      <c r="C61" s="78" t="s">
        <v>173</v>
      </c>
      <c r="D61" s="79"/>
      <c r="E61" s="80" t="s">
        <v>189</v>
      </c>
      <c r="F61" s="81"/>
      <c r="G61" s="82">
        <v>25000</v>
      </c>
    </row>
    <row r="62" spans="1:12" ht="33" customHeight="1" thickBot="1">
      <c r="A62" s="32"/>
      <c r="B62" s="71"/>
      <c r="C62" s="71"/>
      <c r="D62" s="71"/>
      <c r="E62" s="71"/>
      <c r="F62" s="17"/>
      <c r="G62" s="70">
        <f t="shared" ref="G62" si="0">SUM(G14:G61)</f>
        <v>1481500</v>
      </c>
      <c r="H62" s="28"/>
    </row>
    <row r="63" spans="1:12" ht="48" customHeight="1">
      <c r="A63" s="32"/>
      <c r="B63" s="16"/>
      <c r="C63" s="1"/>
      <c r="D63" s="65"/>
      <c r="E63" s="18"/>
      <c r="F63" s="18"/>
      <c r="G63" s="2"/>
    </row>
    <row r="64" spans="1:12" ht="23.25">
      <c r="A64" s="32"/>
      <c r="B64" s="19"/>
      <c r="C64" s="20"/>
      <c r="F64" s="1"/>
      <c r="G64" s="2"/>
    </row>
    <row r="65" spans="1:12" ht="33.75">
      <c r="A65" s="32"/>
      <c r="B65" s="66" t="s">
        <v>69</v>
      </c>
      <c r="C65" s="66"/>
      <c r="F65" s="1"/>
      <c r="G65" s="2"/>
    </row>
    <row r="66" spans="1:12" ht="23.25">
      <c r="A66" s="4"/>
      <c r="B66" s="67" t="s">
        <v>68</v>
      </c>
      <c r="C66" s="67"/>
      <c r="F66" s="1"/>
      <c r="G66" s="2"/>
    </row>
    <row r="67" spans="1:12" ht="23.25">
      <c r="F67" s="1"/>
      <c r="G67" s="2"/>
    </row>
    <row r="68" spans="1:12" ht="23.25">
      <c r="F68" s="1"/>
      <c r="G68" s="2"/>
    </row>
    <row r="69" spans="1:12" s="27" customFormat="1" ht="23.25">
      <c r="A69" s="32"/>
      <c r="B69" s="30"/>
      <c r="C69" s="30"/>
      <c r="D69" s="11"/>
      <c r="E69" s="30"/>
      <c r="F69" s="34"/>
      <c r="G69" s="30"/>
      <c r="H69" s="30"/>
      <c r="I69" s="30"/>
      <c r="J69" s="30"/>
      <c r="K69" s="30"/>
      <c r="L69" s="30"/>
    </row>
    <row r="70" spans="1:12" s="27" customFormat="1" ht="23.25">
      <c r="A70" s="32"/>
      <c r="B70" s="30"/>
      <c r="C70" s="30"/>
      <c r="D70" s="11"/>
      <c r="E70" s="30"/>
      <c r="F70" s="34"/>
      <c r="G70" s="30"/>
      <c r="H70" s="30"/>
      <c r="I70" s="30"/>
      <c r="J70" s="30"/>
      <c r="K70" s="30"/>
      <c r="L70" s="30"/>
    </row>
    <row r="71" spans="1:12" s="27" customFormat="1" ht="23.25">
      <c r="A71" s="32"/>
      <c r="B71" s="30"/>
      <c r="C71" s="30"/>
      <c r="D71" s="11"/>
      <c r="E71" s="30"/>
      <c r="F71" s="34"/>
      <c r="G71" s="30"/>
      <c r="H71" s="30"/>
      <c r="I71" s="30"/>
      <c r="J71" s="30"/>
      <c r="K71" s="30"/>
      <c r="L71" s="30"/>
    </row>
    <row r="72" spans="1:12" ht="23.25">
      <c r="D72" s="11"/>
      <c r="F72" s="34"/>
    </row>
    <row r="73" spans="1:12" ht="23.25">
      <c r="D73" s="11"/>
      <c r="F73" s="34"/>
    </row>
    <row r="74" spans="1:12" ht="23.25">
      <c r="D74" s="11"/>
      <c r="F74" s="34"/>
    </row>
    <row r="75" spans="1:12" ht="23.25">
      <c r="D75" s="11"/>
      <c r="F75" s="34"/>
    </row>
    <row r="76" spans="1:12" ht="23.25">
      <c r="D76" s="11"/>
      <c r="F76" s="34"/>
    </row>
    <row r="77" spans="1:12" ht="23.25">
      <c r="D77" s="11"/>
      <c r="F77" s="34"/>
    </row>
  </sheetData>
  <autoFilter ref="A13:L62" xr:uid="{00000000-0009-0000-0000-000001000000}">
    <sortState xmlns:xlrd2="http://schemas.microsoft.com/office/spreadsheetml/2017/richdata2" ref="A14:L62">
      <sortCondition ref="A13"/>
    </sortState>
  </autoFilter>
  <mergeCells count="2">
    <mergeCell ref="B10:G10"/>
    <mergeCell ref="B11:G11"/>
  </mergeCells>
  <conditionalFormatting sqref="F16">
    <cfRule type="duplicateValues" dxfId="43" priority="46"/>
  </conditionalFormatting>
  <conditionalFormatting sqref="D16">
    <cfRule type="duplicateValues" dxfId="42" priority="49"/>
  </conditionalFormatting>
  <conditionalFormatting sqref="F15">
    <cfRule type="duplicateValues" dxfId="41" priority="50"/>
  </conditionalFormatting>
  <conditionalFormatting sqref="F32">
    <cfRule type="duplicateValues" dxfId="40" priority="41"/>
  </conditionalFormatting>
  <conditionalFormatting sqref="F32">
    <cfRule type="duplicateValues" dxfId="39" priority="40"/>
  </conditionalFormatting>
  <conditionalFormatting sqref="F32">
    <cfRule type="duplicateValues" dxfId="38" priority="39"/>
  </conditionalFormatting>
  <conditionalFormatting sqref="C32">
    <cfRule type="duplicateValues" dxfId="37" priority="44"/>
  </conditionalFormatting>
  <conditionalFormatting sqref="D32">
    <cfRule type="duplicateValues" dxfId="36" priority="45"/>
  </conditionalFormatting>
  <conditionalFormatting sqref="D25:D27">
    <cfRule type="duplicateValues" dxfId="35" priority="51"/>
  </conditionalFormatting>
  <conditionalFormatting sqref="D17:D24">
    <cfRule type="duplicateValues" dxfId="34" priority="57"/>
  </conditionalFormatting>
  <conditionalFormatting sqref="F17:F24">
    <cfRule type="duplicateValues" dxfId="33" priority="58"/>
  </conditionalFormatting>
  <conditionalFormatting sqref="F17:F24 D17:D24">
    <cfRule type="duplicateValues" dxfId="32" priority="59"/>
  </conditionalFormatting>
  <conditionalFormatting sqref="F36">
    <cfRule type="duplicateValues" dxfId="31" priority="38"/>
  </conditionalFormatting>
  <conditionalFormatting sqref="F36">
    <cfRule type="duplicateValues" dxfId="30" priority="37"/>
  </conditionalFormatting>
  <conditionalFormatting sqref="F36">
    <cfRule type="duplicateValues" dxfId="29" priority="36"/>
  </conditionalFormatting>
  <conditionalFormatting sqref="F37">
    <cfRule type="duplicateValues" dxfId="28" priority="35"/>
  </conditionalFormatting>
  <conditionalFormatting sqref="F37">
    <cfRule type="duplicateValues" dxfId="27" priority="34"/>
  </conditionalFormatting>
  <conditionalFormatting sqref="F37">
    <cfRule type="duplicateValues" dxfId="26" priority="33"/>
  </conditionalFormatting>
  <conditionalFormatting sqref="F38">
    <cfRule type="duplicateValues" dxfId="25" priority="28"/>
  </conditionalFormatting>
  <conditionalFormatting sqref="F38">
    <cfRule type="duplicateValues" dxfId="24" priority="27"/>
  </conditionalFormatting>
  <conditionalFormatting sqref="F38">
    <cfRule type="duplicateValues" dxfId="23" priority="26"/>
  </conditionalFormatting>
  <conditionalFormatting sqref="C38">
    <cfRule type="duplicateValues" dxfId="22" priority="31"/>
  </conditionalFormatting>
  <conditionalFormatting sqref="D38">
    <cfRule type="duplicateValues" dxfId="21" priority="32"/>
  </conditionalFormatting>
  <conditionalFormatting sqref="F33:F35 F25:F31">
    <cfRule type="duplicateValues" dxfId="20" priority="65"/>
  </conditionalFormatting>
  <conditionalFormatting sqref="F33:F35 D25:D27 F25:F31">
    <cfRule type="duplicateValues" dxfId="19" priority="66"/>
  </conditionalFormatting>
  <conditionalFormatting sqref="D33:D35 D28:D31">
    <cfRule type="duplicateValues" dxfId="18" priority="67"/>
  </conditionalFormatting>
  <conditionalFormatting sqref="F40:F46">
    <cfRule type="duplicateValues" dxfId="17" priority="25"/>
  </conditionalFormatting>
  <conditionalFormatting sqref="F50">
    <cfRule type="duplicateValues" dxfId="16" priority="23"/>
  </conditionalFormatting>
  <conditionalFormatting sqref="F51">
    <cfRule type="duplicateValues" dxfId="15" priority="22"/>
  </conditionalFormatting>
  <conditionalFormatting sqref="F49 F39">
    <cfRule type="duplicateValues" dxfId="14" priority="73"/>
  </conditionalFormatting>
  <conditionalFormatting sqref="D28:D31">
    <cfRule type="duplicateValues" dxfId="13" priority="74"/>
  </conditionalFormatting>
  <conditionalFormatting sqref="F47:F48">
    <cfRule type="duplicateValues" dxfId="12" priority="76"/>
  </conditionalFormatting>
  <conditionalFormatting sqref="F71">
    <cfRule type="duplicateValues" dxfId="11" priority="15"/>
  </conditionalFormatting>
  <conditionalFormatting sqref="D71">
    <cfRule type="duplicateValues" dxfId="10" priority="16"/>
  </conditionalFormatting>
  <conditionalFormatting sqref="F70">
    <cfRule type="duplicateValues" dxfId="9" priority="17"/>
  </conditionalFormatting>
  <conditionalFormatting sqref="D72:D77">
    <cfRule type="duplicateValues" dxfId="8" priority="18"/>
  </conditionalFormatting>
  <conditionalFormatting sqref="F72:F77">
    <cfRule type="duplicateValues" dxfId="7" priority="19"/>
  </conditionalFormatting>
  <conditionalFormatting sqref="F72:F77 D72:D77">
    <cfRule type="duplicateValues" dxfId="6" priority="20"/>
  </conditionalFormatting>
  <conditionalFormatting sqref="F55">
    <cfRule type="duplicateValues" dxfId="5" priority="2"/>
  </conditionalFormatting>
  <conditionalFormatting sqref="D55">
    <cfRule type="duplicateValues" dxfId="4" priority="5"/>
  </conditionalFormatting>
  <conditionalFormatting sqref="F54">
    <cfRule type="duplicateValues" dxfId="3" priority="6"/>
  </conditionalFormatting>
  <conditionalFormatting sqref="D56:D61">
    <cfRule type="duplicateValues" dxfId="2" priority="7"/>
  </conditionalFormatting>
  <conditionalFormatting sqref="F56:F61">
    <cfRule type="duplicateValues" dxfId="1" priority="8"/>
  </conditionalFormatting>
  <conditionalFormatting sqref="F56:F61 D56:D61">
    <cfRule type="duplicateValues" dxfId="0" priority="9"/>
  </conditionalFormatting>
  <pageMargins left="0.23" right="0.23" top="0.35" bottom="0.18" header="0.31496062992125984" footer="0.18"/>
  <pageSetup paperSize="5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2021</vt:lpstr>
      <vt:lpstr>OCTUBRE</vt:lpstr>
      <vt:lpstr>'ENERO 2021'!Área_de_impresión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karina perez</cp:lastModifiedBy>
  <cp:lastPrinted>2021-12-16T21:49:06Z</cp:lastPrinted>
  <dcterms:created xsi:type="dcterms:W3CDTF">2018-02-23T12:55:38Z</dcterms:created>
  <dcterms:modified xsi:type="dcterms:W3CDTF">2022-03-29T18:49:42Z</dcterms:modified>
</cp:coreProperties>
</file>