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Nomina\CONTRATADOS NOVIEMBRE 2022\"/>
    </mc:Choice>
  </mc:AlternateContent>
  <xr:revisionPtr revIDLastSave="0" documentId="13_ncr:1_{315A9625-4BC2-44A4-8650-B81F02B1C3E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OCTUBRE 2021" sheetId="13" r:id="rId1"/>
    <sheet name="OCTUBRE 2021" sheetId="14" state="hidden" r:id="rId2"/>
  </sheets>
  <definedNames>
    <definedName name="_xlnm._FilterDatabase" localSheetId="0" hidden="1">'2OCTUBRE 2021'!$A$11:$F$55</definedName>
    <definedName name="_xlnm._FilterDatabase" localSheetId="1" hidden="1">'OCTUBRE 2021'!$A$12:$S$51</definedName>
    <definedName name="_xlnm.Print_Area" localSheetId="0">'2OCTUBRE 2021'!$A$1:$G$60</definedName>
    <definedName name="_xlnm.Print_Area" localSheetId="1">'OCTUBRE 2021'!$A$1:$T$91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3" l="1"/>
  <c r="H51" i="14" l="1"/>
  <c r="M51" i="14" l="1"/>
  <c r="L51" i="14"/>
  <c r="I51" i="14"/>
  <c r="R30" i="14"/>
  <c r="Q30" i="14"/>
  <c r="P30" i="14"/>
  <c r="S30" i="14" s="1"/>
  <c r="K30" i="14"/>
  <c r="J30" i="14"/>
  <c r="R48" i="14"/>
  <c r="Q48" i="14"/>
  <c r="P48" i="14"/>
  <c r="K48" i="14"/>
  <c r="J48" i="14"/>
  <c r="N48" i="14" s="1"/>
  <c r="O48" i="14" s="1"/>
  <c r="R44" i="14"/>
  <c r="Q44" i="14"/>
  <c r="P44" i="14"/>
  <c r="K44" i="14"/>
  <c r="J44" i="14"/>
  <c r="Q41" i="14"/>
  <c r="P41" i="14"/>
  <c r="K41" i="14"/>
  <c r="J41" i="14"/>
  <c r="R26" i="14"/>
  <c r="Q26" i="14"/>
  <c r="P26" i="14"/>
  <c r="K26" i="14"/>
  <c r="J26" i="14"/>
  <c r="R23" i="14"/>
  <c r="Q23" i="14"/>
  <c r="P23" i="14"/>
  <c r="K23" i="14"/>
  <c r="J23" i="14"/>
  <c r="R17" i="14"/>
  <c r="Q17" i="14"/>
  <c r="P17" i="14"/>
  <c r="K17" i="14"/>
  <c r="J17" i="14"/>
  <c r="R16" i="14"/>
  <c r="Q16" i="14"/>
  <c r="P16" i="14"/>
  <c r="K16" i="14"/>
  <c r="J16" i="14"/>
  <c r="R22" i="14"/>
  <c r="Q22" i="14"/>
  <c r="P22" i="14"/>
  <c r="K22" i="14"/>
  <c r="J22" i="14"/>
  <c r="N22" i="14" s="1"/>
  <c r="O22" i="14" s="1"/>
  <c r="R45" i="14"/>
  <c r="Q45" i="14"/>
  <c r="P45" i="14"/>
  <c r="K45" i="14"/>
  <c r="J45" i="14"/>
  <c r="N45" i="14" s="1"/>
  <c r="O45" i="14" s="1"/>
  <c r="R34" i="14"/>
  <c r="Q34" i="14"/>
  <c r="P34" i="14"/>
  <c r="K34" i="14"/>
  <c r="J34" i="14"/>
  <c r="Q35" i="14"/>
  <c r="P35" i="14"/>
  <c r="K35" i="14"/>
  <c r="J35" i="14"/>
  <c r="N35" i="14" s="1"/>
  <c r="O35" i="14" s="1"/>
  <c r="R13" i="14"/>
  <c r="Q13" i="14"/>
  <c r="P13" i="14"/>
  <c r="K13" i="14"/>
  <c r="J13" i="14"/>
  <c r="R36" i="14"/>
  <c r="Q36" i="14"/>
  <c r="P36" i="14"/>
  <c r="K36" i="14"/>
  <c r="J36" i="14"/>
  <c r="R50" i="14"/>
  <c r="Q50" i="14"/>
  <c r="P50" i="14"/>
  <c r="K50" i="14"/>
  <c r="J50" i="14"/>
  <c r="R37" i="14"/>
  <c r="Q37" i="14"/>
  <c r="P37" i="14"/>
  <c r="K37" i="14"/>
  <c r="J37" i="14"/>
  <c r="R24" i="14"/>
  <c r="Q24" i="14"/>
  <c r="P24" i="14"/>
  <c r="K24" i="14"/>
  <c r="J24" i="14"/>
  <c r="R27" i="14"/>
  <c r="Q27" i="14"/>
  <c r="P27" i="14"/>
  <c r="K27" i="14"/>
  <c r="J27" i="14"/>
  <c r="N27" i="14" s="1"/>
  <c r="O27" i="14" s="1"/>
  <c r="R39" i="14"/>
  <c r="Q39" i="14"/>
  <c r="P39" i="14"/>
  <c r="K39" i="14"/>
  <c r="J39" i="14"/>
  <c r="R38" i="14"/>
  <c r="Q38" i="14"/>
  <c r="P38" i="14"/>
  <c r="K38" i="14"/>
  <c r="J38" i="14"/>
  <c r="N38" i="14" s="1"/>
  <c r="O38" i="14" s="1"/>
  <c r="R33" i="14"/>
  <c r="Q33" i="14"/>
  <c r="P33" i="14"/>
  <c r="K33" i="14"/>
  <c r="J33" i="14"/>
  <c r="R31" i="14"/>
  <c r="Q31" i="14"/>
  <c r="P31" i="14"/>
  <c r="K31" i="14"/>
  <c r="J31" i="14"/>
  <c r="R14" i="14"/>
  <c r="Q14" i="14"/>
  <c r="P14" i="14"/>
  <c r="K14" i="14"/>
  <c r="J14" i="14"/>
  <c r="R49" i="14"/>
  <c r="Q49" i="14"/>
  <c r="P49" i="14"/>
  <c r="K49" i="14"/>
  <c r="J49" i="14"/>
  <c r="R28" i="14"/>
  <c r="Q28" i="14"/>
  <c r="P28" i="14"/>
  <c r="K28" i="14"/>
  <c r="J28" i="14"/>
  <c r="R15" i="14"/>
  <c r="Q15" i="14"/>
  <c r="P15" i="14"/>
  <c r="K15" i="14"/>
  <c r="J15" i="14"/>
  <c r="N15" i="14" s="1"/>
  <c r="O15" i="14" s="1"/>
  <c r="R32" i="14"/>
  <c r="Q32" i="14"/>
  <c r="P32" i="14"/>
  <c r="K32" i="14"/>
  <c r="J32" i="14"/>
  <c r="R40" i="14"/>
  <c r="Q40" i="14"/>
  <c r="P40" i="14"/>
  <c r="K40" i="14"/>
  <c r="J40" i="14"/>
  <c r="R29" i="14"/>
  <c r="Q29" i="14"/>
  <c r="P29" i="14"/>
  <c r="K29" i="14"/>
  <c r="J29" i="14"/>
  <c r="R21" i="14"/>
  <c r="Q21" i="14"/>
  <c r="P21" i="14"/>
  <c r="K21" i="14"/>
  <c r="J21" i="14"/>
  <c r="N21" i="14" s="1"/>
  <c r="O21" i="14" s="1"/>
  <c r="R43" i="14"/>
  <c r="Q43" i="14"/>
  <c r="P43" i="14"/>
  <c r="K43" i="14"/>
  <c r="J43" i="14"/>
  <c r="R47" i="14"/>
  <c r="Q47" i="14"/>
  <c r="P47" i="14"/>
  <c r="K47" i="14"/>
  <c r="J47" i="14"/>
  <c r="R20" i="14"/>
  <c r="Q20" i="14"/>
  <c r="P20" i="14"/>
  <c r="K20" i="14"/>
  <c r="J20" i="14"/>
  <c r="R42" i="14"/>
  <c r="Q42" i="14"/>
  <c r="P42" i="14"/>
  <c r="K42" i="14"/>
  <c r="J42" i="14"/>
  <c r="R19" i="14"/>
  <c r="Q19" i="14"/>
  <c r="P19" i="14"/>
  <c r="K19" i="14"/>
  <c r="J19" i="14"/>
  <c r="R46" i="14"/>
  <c r="Q46" i="14"/>
  <c r="P46" i="14"/>
  <c r="K46" i="14"/>
  <c r="J46" i="14"/>
  <c r="N46" i="14" s="1"/>
  <c r="O46" i="14" s="1"/>
  <c r="R18" i="14"/>
  <c r="Q18" i="14"/>
  <c r="P18" i="14"/>
  <c r="K18" i="14"/>
  <c r="J18" i="14"/>
  <c r="Q25" i="14"/>
  <c r="P25" i="14"/>
  <c r="K25" i="14"/>
  <c r="J25" i="14"/>
  <c r="N30" i="14" l="1"/>
  <c r="O30" i="14" s="1"/>
  <c r="N41" i="14"/>
  <c r="O41" i="14" s="1"/>
  <c r="S41" i="14"/>
  <c r="N32" i="14"/>
  <c r="O32" i="14" s="1"/>
  <c r="J51" i="14"/>
  <c r="S13" i="14"/>
  <c r="N19" i="14"/>
  <c r="O19" i="14" s="1"/>
  <c r="S21" i="14"/>
  <c r="N29" i="14"/>
  <c r="O29" i="14" s="1"/>
  <c r="S15" i="14"/>
  <c r="N28" i="14"/>
  <c r="O28" i="14" s="1"/>
  <c r="N49" i="14"/>
  <c r="O49" i="14" s="1"/>
  <c r="N31" i="14"/>
  <c r="O31" i="14" s="1"/>
  <c r="S43" i="14"/>
  <c r="S33" i="14"/>
  <c r="S24" i="14"/>
  <c r="N37" i="14"/>
  <c r="O37" i="14" s="1"/>
  <c r="N50" i="14"/>
  <c r="O50" i="14" s="1"/>
  <c r="N13" i="14"/>
  <c r="O13" i="14" s="1"/>
  <c r="S26" i="14"/>
  <c r="S25" i="14"/>
  <c r="R51" i="14"/>
  <c r="S19" i="14"/>
  <c r="N42" i="14"/>
  <c r="O42" i="14" s="1"/>
  <c r="N20" i="14"/>
  <c r="O20" i="14" s="1"/>
  <c r="N43" i="14"/>
  <c r="O43" i="14" s="1"/>
  <c r="S31" i="14"/>
  <c r="N33" i="14"/>
  <c r="O33" i="14" s="1"/>
  <c r="N24" i="14"/>
  <c r="O24" i="14" s="1"/>
  <c r="S35" i="14"/>
  <c r="S22" i="14"/>
  <c r="N16" i="14"/>
  <c r="O16" i="14" s="1"/>
  <c r="N17" i="14"/>
  <c r="O17" i="14" s="1"/>
  <c r="N26" i="14"/>
  <c r="O26" i="14" s="1"/>
  <c r="K51" i="14"/>
  <c r="Q51" i="14"/>
  <c r="S18" i="14"/>
  <c r="S46" i="14"/>
  <c r="S47" i="14"/>
  <c r="S40" i="14"/>
  <c r="S32" i="14"/>
  <c r="S14" i="14"/>
  <c r="S39" i="14"/>
  <c r="S27" i="14"/>
  <c r="S36" i="14"/>
  <c r="S34" i="14"/>
  <c r="S45" i="14"/>
  <c r="S23" i="14"/>
  <c r="S44" i="14"/>
  <c r="S48" i="14"/>
  <c r="N25" i="14"/>
  <c r="N18" i="14"/>
  <c r="O18" i="14" s="1"/>
  <c r="S42" i="14"/>
  <c r="S20" i="14"/>
  <c r="N47" i="14"/>
  <c r="O47" i="14" s="1"/>
  <c r="S29" i="14"/>
  <c r="N40" i="14"/>
  <c r="O40" i="14" s="1"/>
  <c r="S28" i="14"/>
  <c r="S49" i="14"/>
  <c r="N14" i="14"/>
  <c r="O14" i="14" s="1"/>
  <c r="S38" i="14"/>
  <c r="N39" i="14"/>
  <c r="O39" i="14" s="1"/>
  <c r="S37" i="14"/>
  <c r="S50" i="14"/>
  <c r="N36" i="14"/>
  <c r="O36" i="14" s="1"/>
  <c r="N34" i="14"/>
  <c r="O34" i="14" s="1"/>
  <c r="S16" i="14"/>
  <c r="S17" i="14"/>
  <c r="N23" i="14"/>
  <c r="O23" i="14" s="1"/>
  <c r="N44" i="14"/>
  <c r="O44" i="14" s="1"/>
  <c r="P51" i="14"/>
  <c r="O25" i="14"/>
  <c r="S51" i="14" l="1"/>
  <c r="N51" i="14"/>
</calcChain>
</file>

<file path=xl/sharedStrings.xml><?xml version="1.0" encoding="utf-8"?>
<sst xmlns="http://schemas.openxmlformats.org/spreadsheetml/2006/main" count="279" uniqueCount="164">
  <si>
    <t>PROYECTO AGROFORESTAL SABANETA</t>
  </si>
  <si>
    <t>NOMINA PERSONAL CONTRATADO 2.1.1.2.01</t>
  </si>
  <si>
    <t>Aportes Empleado</t>
  </si>
  <si>
    <t>Aportes Empleador</t>
  </si>
  <si>
    <t>No.</t>
  </si>
  <si>
    <t>Nombre</t>
  </si>
  <si>
    <t xml:space="preserve">Cedula </t>
  </si>
  <si>
    <t xml:space="preserve">Numero de Cuenta </t>
  </si>
  <si>
    <t>Cargo</t>
  </si>
  <si>
    <t>Contrato No.</t>
  </si>
  <si>
    <t>Sueldo Bruto</t>
  </si>
  <si>
    <t>SFS 3.04%</t>
  </si>
  <si>
    <t>AFP 2.87%</t>
  </si>
  <si>
    <t>ISR</t>
  </si>
  <si>
    <t>Total Aportes</t>
  </si>
  <si>
    <t>Sueldo Neto</t>
  </si>
  <si>
    <t>SFS 7.09%</t>
  </si>
  <si>
    <t>AFP 7.10%</t>
  </si>
  <si>
    <t>ARL 1.1%</t>
  </si>
  <si>
    <t>Tecnico de Campo</t>
  </si>
  <si>
    <t>Chofer</t>
  </si>
  <si>
    <t>01201175146</t>
  </si>
  <si>
    <t>Joan Maireni Moya Peralta</t>
  </si>
  <si>
    <t>00118582071</t>
  </si>
  <si>
    <t>200010232037657</t>
  </si>
  <si>
    <t>Especilista en Monitoreo</t>
  </si>
  <si>
    <t>Elvi Alberto Sanchez Peguero</t>
  </si>
  <si>
    <t>04900559081</t>
  </si>
  <si>
    <t>200011400523781</t>
  </si>
  <si>
    <t>Facilitador</t>
  </si>
  <si>
    <t>Miguel Angel Jimenez Rosario</t>
  </si>
  <si>
    <t>01201227566</t>
  </si>
  <si>
    <t>200019600570519</t>
  </si>
  <si>
    <t>Jenniffer Agramonte Adrian</t>
  </si>
  <si>
    <t>01201226501</t>
  </si>
  <si>
    <t>200011001197996</t>
  </si>
  <si>
    <t>Pedro Luís Acosta Hernandez</t>
  </si>
  <si>
    <t>00116748161</t>
  </si>
  <si>
    <t>200010302185389</t>
  </si>
  <si>
    <t>Técnico Georreferenciación</t>
  </si>
  <si>
    <t>Euris Gonzalez Encarnación</t>
  </si>
  <si>
    <t>01200763850</t>
  </si>
  <si>
    <t>200011000428462</t>
  </si>
  <si>
    <t>Felix Manuel Encarnacion Castillo</t>
  </si>
  <si>
    <t>12900000899</t>
  </si>
  <si>
    <t>200011000468529</t>
  </si>
  <si>
    <t>Tecnico de campo</t>
  </si>
  <si>
    <t>01100148772</t>
  </si>
  <si>
    <t>00115283319</t>
  </si>
  <si>
    <t>SP-0015402-2020</t>
  </si>
  <si>
    <t>SP-0015375-2020</t>
  </si>
  <si>
    <t>SP-0018391-2020</t>
  </si>
  <si>
    <t>SP-0018384-2020</t>
  </si>
  <si>
    <t>Gerente Administrativo y Financiero</t>
  </si>
  <si>
    <t>Ramón Antonio Paulino</t>
  </si>
  <si>
    <t>Eurides Herasme Diaz</t>
  </si>
  <si>
    <t>02200174700</t>
  </si>
  <si>
    <t>200010450094346</t>
  </si>
  <si>
    <t>SP-0027432-2020</t>
  </si>
  <si>
    <t xml:space="preserve">Welinton Dario Montilla Carvajal </t>
  </si>
  <si>
    <t>02200367627</t>
  </si>
  <si>
    <t>200010450267021</t>
  </si>
  <si>
    <t>Administrador de Operaciones Tic</t>
  </si>
  <si>
    <t>SP-0034441-2020</t>
  </si>
  <si>
    <t>Yanna Massiel Mendez Cuevas</t>
  </si>
  <si>
    <t>02200365647</t>
  </si>
  <si>
    <t>Fotografo</t>
  </si>
  <si>
    <t>SP-0027441-2020</t>
  </si>
  <si>
    <t>SP-0038285-2020</t>
  </si>
  <si>
    <t>SP-0038245-2020</t>
  </si>
  <si>
    <t>Wilkin Mendez Novas</t>
  </si>
  <si>
    <t>02200281208</t>
  </si>
  <si>
    <t>Supervisor de Almacen y Suministro</t>
  </si>
  <si>
    <t>SP-0036996-2020</t>
  </si>
  <si>
    <t>200019603322807</t>
  </si>
  <si>
    <t>Roberto Peña Castillo</t>
  </si>
  <si>
    <t>00100815950</t>
  </si>
  <si>
    <t>SP-0007623-2021</t>
  </si>
  <si>
    <t>SP-0010650-2021</t>
  </si>
  <si>
    <t>JOSE MANUEL CASTRO MEDINA</t>
  </si>
  <si>
    <t>Encuestador</t>
  </si>
  <si>
    <t>Dependientes
Adicionales</t>
  </si>
  <si>
    <t>NAYRELIS MERCEDES OLIVO MENDEZ</t>
  </si>
  <si>
    <t>KELVIN PANIAGUA SUERO</t>
  </si>
  <si>
    <t>SECRETARIO</t>
  </si>
  <si>
    <t>CARLOS ERNESTO VASQUEZ FERRERAS</t>
  </si>
  <si>
    <t>01200895421</t>
  </si>
  <si>
    <t>Tecnico de Compras y Contrataciones</t>
  </si>
  <si>
    <t>JOSE ARMANDO RIVAS FELIZ</t>
  </si>
  <si>
    <t>00112404595</t>
  </si>
  <si>
    <t>Topografo</t>
  </si>
  <si>
    <t>Seguro Vida</t>
  </si>
  <si>
    <t>Apolinal Peña Urbaez</t>
  </si>
  <si>
    <t>40226944268</t>
  </si>
  <si>
    <t>200019602328897</t>
  </si>
  <si>
    <t xml:space="preserve">Gestor de Protocolo </t>
  </si>
  <si>
    <t>SP-0027458-2020</t>
  </si>
  <si>
    <t>Julio Cesar Tavarez Martinez</t>
  </si>
  <si>
    <t>00101070530</t>
  </si>
  <si>
    <t>Mecanico</t>
  </si>
  <si>
    <t>Kervin Enmanuel Bienvenido Mata</t>
  </si>
  <si>
    <t>07100295489</t>
  </si>
  <si>
    <t>Miguel Medina Cuevas</t>
  </si>
  <si>
    <t>07000024963</t>
  </si>
  <si>
    <t>Tecnico Agricola</t>
  </si>
  <si>
    <t>Miguelina Luna Brioso</t>
  </si>
  <si>
    <t>10900001800</t>
  </si>
  <si>
    <t>Conserje</t>
  </si>
  <si>
    <t>Jonny Manuel Galvan Vicente</t>
  </si>
  <si>
    <t>01700267436</t>
  </si>
  <si>
    <t>Zander Amilca Benitez Medina</t>
  </si>
  <si>
    <t>Chofer de Camion</t>
  </si>
  <si>
    <t>02200353510</t>
  </si>
  <si>
    <t>Auxiliar Administrativo</t>
  </si>
  <si>
    <t>Agustin Joel Feliz Luna</t>
  </si>
  <si>
    <t>01700268954</t>
  </si>
  <si>
    <t>Jose Mercedes Medrano Volquez</t>
  </si>
  <si>
    <t>02000158614</t>
  </si>
  <si>
    <t>Luis Rafael Mateo Sena</t>
  </si>
  <si>
    <t>40222861581</t>
  </si>
  <si>
    <t>Promotor Social</t>
  </si>
  <si>
    <t>Tomas Segura Novas</t>
  </si>
  <si>
    <t>07800120318</t>
  </si>
  <si>
    <t>Operador de Equipos Pesados</t>
  </si>
  <si>
    <t>Coordinador de Operaciones</t>
  </si>
  <si>
    <t>02200298848</t>
  </si>
  <si>
    <t>Hector Luis Cuevas</t>
  </si>
  <si>
    <t>Mairol Mishael Vargas</t>
  </si>
  <si>
    <t>Analista de Financiero</t>
  </si>
  <si>
    <t>00116878612</t>
  </si>
  <si>
    <t>TECNICO DE CAMPO</t>
  </si>
  <si>
    <t>EDDY DAGOBERTO DEL ROSARIO RAMIREZ</t>
  </si>
  <si>
    <t>01200657672</t>
  </si>
  <si>
    <t>OPERADOR DE EQUIPOS PESADOS</t>
  </si>
  <si>
    <t>ELIS YOVANNIS MEDINA PEREZ</t>
  </si>
  <si>
    <t>02100087226</t>
  </si>
  <si>
    <t>FACILITADORA</t>
  </si>
  <si>
    <t>HECTOR MANUEL RAMIREZ ANGOMAS</t>
  </si>
  <si>
    <t>JOCELYN MEDINA CALDERON</t>
  </si>
  <si>
    <t>12900037701</t>
  </si>
  <si>
    <t>OSCAR GUILLERMO GARCIA ARIAS</t>
  </si>
  <si>
    <t>DIRECTOR TITULACION</t>
  </si>
  <si>
    <t>RUBEN DARIO MEDRANO FELIZ</t>
  </si>
  <si>
    <t>40224610283</t>
  </si>
  <si>
    <t>CHOFER DE CAMION</t>
  </si>
  <si>
    <t>WILLIAM RICHART SALDANA PERDOMO</t>
  </si>
  <si>
    <t>OPERADOR BULLDOZERS</t>
  </si>
  <si>
    <t>Melkin Medina Cuevas</t>
  </si>
  <si>
    <t>OCTUBRE 2021</t>
  </si>
  <si>
    <t>07000028097</t>
  </si>
  <si>
    <t>ELY FANNY SANCHEZ RAMON</t>
  </si>
  <si>
    <t>FRANK SAINER NOVAS CARVAJAL</t>
  </si>
  <si>
    <t>GELIS BIENVENIDO FLORIAN VASQUEZ</t>
  </si>
  <si>
    <t>FACILITADOR</t>
  </si>
  <si>
    <t>AUXILIAR ADMINISTRATIVO</t>
  </si>
  <si>
    <t>AUXILIAR TITULACION</t>
  </si>
  <si>
    <t>ABOGADA</t>
  </si>
  <si>
    <t>Carlos Ernesto Vasquez Ferreras</t>
  </si>
  <si>
    <t>DIONICIO GONZALEZ FLORIAN</t>
  </si>
  <si>
    <t>JORGE ALEXANDER SEGURA DIAZ</t>
  </si>
  <si>
    <t>SANTO DELGADO LARA</t>
  </si>
  <si>
    <t>Sueldo 
Bruto</t>
  </si>
  <si>
    <t>RELACIONADOR PUBLICO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</si>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</sst>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0"/>
      <name val="Calibri Light"/>
      <family val="2"/>
      <scheme val="major"/>
    </font>
    <font>
      <sz val="20"/>
      <color theme="1"/>
      <name val="Calibri"/>
      <family val="2"/>
      <scheme val="minor"/>
    </font>
    <font>
      <b/>
      <sz val="20"/>
      <color indexed="8"/>
      <name val="Calibri Light"/>
      <family val="2"/>
      <scheme val="major"/>
    </font>
    <font>
      <b/>
      <sz val="20"/>
      <color rgb="FFFF0000"/>
      <name val="Calibri Light"/>
      <family val="2"/>
      <scheme val="major"/>
    </font>
    <font>
      <sz val="26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b/>
      <sz val="26"/>
      <color theme="4" tint="0.59999389629810485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0" fontId="3" fillId="0" borderId="0" xfId="0" applyFont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/>
    </xf>
    <xf numFmtId="43" fontId="5" fillId="0" borderId="1" xfId="1" applyFont="1" applyFill="1" applyBorder="1"/>
    <xf numFmtId="4" fontId="5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/>
    <xf numFmtId="4" fontId="5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vertical="center" wrapText="1"/>
    </xf>
    <xf numFmtId="43" fontId="8" fillId="0" borderId="1" xfId="1" applyFont="1" applyFill="1" applyBorder="1"/>
    <xf numFmtId="43" fontId="7" fillId="0" borderId="1" xfId="1" applyFont="1" applyFill="1" applyBorder="1"/>
    <xf numFmtId="0" fontId="9" fillId="0" borderId="0" xfId="0" applyFont="1" applyFill="1"/>
    <xf numFmtId="0" fontId="8" fillId="0" borderId="0" xfId="0" applyFont="1" applyFill="1"/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/>
    <xf numFmtId="0" fontId="9" fillId="0" borderId="0" xfId="0" applyFont="1"/>
    <xf numFmtId="4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3" fontId="3" fillId="0" borderId="2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8" fillId="0" borderId="5" xfId="0" applyNumberFormat="1" applyFont="1" applyFill="1" applyBorder="1" applyAlignment="1"/>
    <xf numFmtId="4" fontId="5" fillId="0" borderId="1" xfId="0" applyNumberFormat="1" applyFont="1" applyFill="1" applyBorder="1"/>
    <xf numFmtId="4" fontId="3" fillId="0" borderId="1" xfId="0" applyNumberFormat="1" applyFont="1" applyFill="1" applyBorder="1" applyAlignment="1"/>
    <xf numFmtId="4" fontId="7" fillId="0" borderId="5" xfId="0" applyNumberFormat="1" applyFont="1" applyFill="1" applyBorder="1" applyAlignment="1"/>
    <xf numFmtId="43" fontId="8" fillId="0" borderId="5" xfId="1" applyFont="1" applyFill="1" applyBorder="1"/>
    <xf numFmtId="43" fontId="3" fillId="0" borderId="1" xfId="1" applyFont="1" applyFill="1" applyBorder="1"/>
    <xf numFmtId="43" fontId="7" fillId="0" borderId="5" xfId="1" applyFont="1" applyFill="1" applyBorder="1"/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 applyProtection="1">
      <alignment horizontal="center" wrapText="1"/>
      <protection locked="0"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/>
    <xf numFmtId="4" fontId="7" fillId="0" borderId="2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/>
    </xf>
    <xf numFmtId="4" fontId="7" fillId="0" borderId="17" xfId="0" applyNumberFormat="1" applyFont="1" applyFill="1" applyBorder="1"/>
    <xf numFmtId="4" fontId="7" fillId="0" borderId="18" xfId="0" applyNumberFormat="1" applyFont="1" applyFill="1" applyBorder="1" applyAlignment="1">
      <alignment vertical="center"/>
    </xf>
    <xf numFmtId="4" fontId="7" fillId="0" borderId="18" xfId="0" applyNumberFormat="1" applyFont="1" applyFill="1" applyBorder="1"/>
    <xf numFmtId="4" fontId="7" fillId="0" borderId="18" xfId="0" applyNumberFormat="1" applyFont="1" applyFill="1" applyBorder="1" applyAlignment="1"/>
    <xf numFmtId="4" fontId="8" fillId="0" borderId="18" xfId="0" applyNumberFormat="1" applyFont="1" applyFill="1" applyBorder="1"/>
    <xf numFmtId="4" fontId="7" fillId="0" borderId="19" xfId="0" applyNumberFormat="1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vertical="center"/>
    </xf>
    <xf numFmtId="49" fontId="14" fillId="6" borderId="8" xfId="0" applyNumberFormat="1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1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111125</xdr:colOff>
      <xdr:row>0</xdr:row>
      <xdr:rowOff>0</xdr:rowOff>
    </xdr:from>
    <xdr:to>
      <xdr:col>1</xdr:col>
      <xdr:colOff>3048000</xdr:colOff>
      <xdr:row>9</xdr:row>
      <xdr:rowOff>127000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2B48EDDE-875A-45D5-A42E-2D881B32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125" y="0"/>
          <a:ext cx="2936875" cy="315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2285999</xdr:colOff>
      <xdr:row>0</xdr:row>
      <xdr:rowOff>0</xdr:rowOff>
    </xdr:from>
    <xdr:to>
      <xdr:col>5</xdr:col>
      <xdr:colOff>412749</xdr:colOff>
      <xdr:row>7</xdr:row>
      <xdr:rowOff>403225</xdr:rowOff>
    </xdr:to>
    <xdr:pic>
      <xdr:nvPicPr>
        <xdr:cNvPr id="5" name="Imagen 4" descr="Logo">
          <a:extLst>
            <a:ext uri="{FF2B5EF4-FFF2-40B4-BE49-F238E27FC236}">
              <a16:creationId xmlns:a16="http://schemas.microsoft.com/office/drawing/2014/main" id="{EF42DC62-CFE0-4CB1-9656-479D29F9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499" y="0"/>
          <a:ext cx="3063875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4794250</xdr:colOff>
      <xdr:row>8</xdr:row>
      <xdr:rowOff>381000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81000" y="47625"/>
          <a:ext cx="5213350" cy="2828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zoomScale="60" zoomScaleNormal="60" workbookViewId="0">
      <selection activeCell="B10" sqref="B10"/>
    </sheetView>
  </sheetViews>
  <sheetFormatPr baseColWidth="10" defaultRowHeight="15" x14ac:dyDescent="0.25"/>
  <cols>
    <col min="1" max="1" width="9.5703125" customWidth="1"/>
    <col min="2" max="2" width="86.5703125" style="70" customWidth="1"/>
    <col min="3" max="3" width="39" hidden="1" customWidth="1"/>
    <col min="4" max="4" width="74" customWidth="1"/>
    <col min="5" max="5" width="6.140625" hidden="1" customWidth="1"/>
    <col min="6" max="6" width="27.28515625" customWidth="1"/>
    <col min="7" max="7" width="3.140625" customWidth="1"/>
  </cols>
  <sheetData>
    <row r="1" spans="1:6" ht="23.25" x14ac:dyDescent="0.35">
      <c r="A1" s="5"/>
      <c r="B1" s="63"/>
      <c r="C1" s="17"/>
      <c r="D1" s="2"/>
      <c r="E1" s="2"/>
      <c r="F1" s="15"/>
    </row>
    <row r="2" spans="1:6" ht="23.25" x14ac:dyDescent="0.35">
      <c r="A2" s="5"/>
      <c r="B2" s="63"/>
      <c r="C2" s="17"/>
      <c r="D2" s="19"/>
      <c r="E2" s="2"/>
      <c r="F2" s="15"/>
    </row>
    <row r="3" spans="1:6" ht="23.25" x14ac:dyDescent="0.35">
      <c r="A3" s="5"/>
      <c r="B3"/>
      <c r="C3" s="17"/>
      <c r="D3" s="2"/>
      <c r="E3" s="2"/>
      <c r="F3" s="15"/>
    </row>
    <row r="4" spans="1:6" ht="23.25" x14ac:dyDescent="0.35">
      <c r="A4" s="5"/>
      <c r="B4" s="63"/>
      <c r="C4" s="17"/>
      <c r="D4" s="2"/>
      <c r="E4" s="2"/>
      <c r="F4" s="15"/>
    </row>
    <row r="5" spans="1:6" ht="23.25" x14ac:dyDescent="0.35">
      <c r="A5" s="5"/>
      <c r="B5" s="63"/>
      <c r="C5" s="17"/>
      <c r="E5" s="2"/>
      <c r="F5" s="15"/>
    </row>
    <row r="6" spans="1:6" ht="13.5" customHeight="1" x14ac:dyDescent="0.35">
      <c r="A6" s="5"/>
      <c r="B6" s="63"/>
      <c r="C6" s="17"/>
      <c r="D6" s="2"/>
      <c r="E6" s="2"/>
      <c r="F6" s="15"/>
    </row>
    <row r="7" spans="1:6" ht="41.25" customHeight="1" x14ac:dyDescent="0.5">
      <c r="A7" s="132" t="s">
        <v>0</v>
      </c>
      <c r="B7" s="132"/>
      <c r="C7" s="132"/>
      <c r="D7" s="132"/>
      <c r="E7" s="132"/>
      <c r="F7" s="132"/>
    </row>
    <row r="8" spans="1:6" ht="41.25" customHeight="1" x14ac:dyDescent="0.5">
      <c r="A8" s="133" t="s">
        <v>1</v>
      </c>
      <c r="B8" s="133"/>
      <c r="C8" s="133"/>
      <c r="D8" s="133"/>
      <c r="E8" s="133"/>
      <c r="F8" s="133"/>
    </row>
    <row r="9" spans="1:6" ht="23.25" x14ac:dyDescent="0.35">
      <c r="A9" s="5"/>
      <c r="B9" s="63"/>
      <c r="C9" s="1"/>
      <c r="D9" s="1"/>
      <c r="E9" s="1"/>
      <c r="F9" s="1"/>
    </row>
    <row r="10" spans="1:6" s="33" customFormat="1" ht="32.25" thickBot="1" x14ac:dyDescent="0.3">
      <c r="A10" s="24"/>
      <c r="B10" s="125" t="s">
        <v>163</v>
      </c>
      <c r="C10" s="86"/>
      <c r="D10" s="86"/>
      <c r="E10" s="86"/>
      <c r="F10" s="86"/>
    </row>
    <row r="11" spans="1:6" s="117" customFormat="1" ht="51" customHeight="1" thickBot="1" x14ac:dyDescent="0.3">
      <c r="A11" s="115" t="s">
        <v>4</v>
      </c>
      <c r="B11" s="128" t="s">
        <v>5</v>
      </c>
      <c r="C11" s="129" t="s">
        <v>7</v>
      </c>
      <c r="D11" s="130" t="s">
        <v>8</v>
      </c>
      <c r="E11" s="116" t="s">
        <v>9</v>
      </c>
      <c r="F11" s="121" t="s">
        <v>161</v>
      </c>
    </row>
    <row r="12" spans="1:6" s="47" customFormat="1" ht="27.75" customHeight="1" x14ac:dyDescent="0.4">
      <c r="A12" s="110">
        <v>1</v>
      </c>
      <c r="B12" s="112" t="s">
        <v>114</v>
      </c>
      <c r="C12" s="88"/>
      <c r="D12" s="87" t="s">
        <v>19</v>
      </c>
      <c r="E12" s="95"/>
      <c r="F12" s="104">
        <v>20000</v>
      </c>
    </row>
    <row r="13" spans="1:6" s="47" customFormat="1" ht="27.75" customHeight="1" x14ac:dyDescent="0.4">
      <c r="A13" s="111">
        <v>2</v>
      </c>
      <c r="B13" s="113" t="s">
        <v>92</v>
      </c>
      <c r="C13" s="89" t="s">
        <v>94</v>
      </c>
      <c r="D13" s="60" t="s">
        <v>95</v>
      </c>
      <c r="E13" s="96" t="s">
        <v>96</v>
      </c>
      <c r="F13" s="105">
        <v>40000</v>
      </c>
    </row>
    <row r="14" spans="1:6" s="47" customFormat="1" ht="27.75" customHeight="1" x14ac:dyDescent="0.4">
      <c r="A14" s="111">
        <v>3</v>
      </c>
      <c r="B14" s="114" t="s">
        <v>157</v>
      </c>
      <c r="C14" s="90"/>
      <c r="D14" s="38" t="s">
        <v>87</v>
      </c>
      <c r="E14" s="97"/>
      <c r="F14" s="106">
        <v>25000</v>
      </c>
    </row>
    <row r="15" spans="1:6" s="47" customFormat="1" ht="27.75" customHeight="1" x14ac:dyDescent="0.4">
      <c r="A15" s="111">
        <v>4</v>
      </c>
      <c r="B15" s="113" t="s">
        <v>131</v>
      </c>
      <c r="C15" s="91"/>
      <c r="D15" s="37" t="s">
        <v>133</v>
      </c>
      <c r="E15" s="97"/>
      <c r="F15" s="106">
        <v>45000</v>
      </c>
    </row>
    <row r="16" spans="1:6" s="47" customFormat="1" ht="27.75" customHeight="1" x14ac:dyDescent="0.4">
      <c r="A16" s="111">
        <v>5</v>
      </c>
      <c r="B16" s="113" t="s">
        <v>134</v>
      </c>
      <c r="C16" s="91"/>
      <c r="D16" s="37" t="s">
        <v>136</v>
      </c>
      <c r="E16" s="97"/>
      <c r="F16" s="106">
        <v>10000</v>
      </c>
    </row>
    <row r="17" spans="1:6" s="47" customFormat="1" ht="27.75" customHeight="1" x14ac:dyDescent="0.4">
      <c r="A17" s="111">
        <v>6</v>
      </c>
      <c r="B17" s="113" t="s">
        <v>26</v>
      </c>
      <c r="C17" s="91" t="s">
        <v>28</v>
      </c>
      <c r="D17" s="37" t="s">
        <v>19</v>
      </c>
      <c r="E17" s="98" t="s">
        <v>52</v>
      </c>
      <c r="F17" s="107">
        <v>35000</v>
      </c>
    </row>
    <row r="18" spans="1:6" s="47" customFormat="1" ht="27.75" customHeight="1" x14ac:dyDescent="0.4">
      <c r="A18" s="111">
        <v>7</v>
      </c>
      <c r="B18" s="113" t="s">
        <v>55</v>
      </c>
      <c r="C18" s="92" t="s">
        <v>57</v>
      </c>
      <c r="D18" s="37" t="s">
        <v>20</v>
      </c>
      <c r="E18" s="97" t="s">
        <v>58</v>
      </c>
      <c r="F18" s="106">
        <v>25000</v>
      </c>
    </row>
    <row r="19" spans="1:6" s="47" customFormat="1" ht="27.75" customHeight="1" x14ac:dyDescent="0.4">
      <c r="A19" s="111">
        <v>8</v>
      </c>
      <c r="B19" s="113" t="s">
        <v>40</v>
      </c>
      <c r="C19" s="90" t="s">
        <v>42</v>
      </c>
      <c r="D19" s="38" t="s">
        <v>19</v>
      </c>
      <c r="E19" s="98" t="s">
        <v>69</v>
      </c>
      <c r="F19" s="108">
        <v>35000</v>
      </c>
    </row>
    <row r="20" spans="1:6" s="47" customFormat="1" ht="27.75" customHeight="1" x14ac:dyDescent="0.4">
      <c r="A20" s="111">
        <v>9</v>
      </c>
      <c r="B20" s="113" t="s">
        <v>43</v>
      </c>
      <c r="C20" s="90" t="s">
        <v>45</v>
      </c>
      <c r="D20" s="38" t="s">
        <v>46</v>
      </c>
      <c r="E20" s="97" t="s">
        <v>78</v>
      </c>
      <c r="F20" s="106">
        <v>35000</v>
      </c>
    </row>
    <row r="21" spans="1:6" s="47" customFormat="1" ht="27.75" customHeight="1" x14ac:dyDescent="0.4">
      <c r="A21" s="111">
        <v>10</v>
      </c>
      <c r="B21" s="113" t="s">
        <v>126</v>
      </c>
      <c r="C21" s="91"/>
      <c r="D21" s="37" t="s">
        <v>124</v>
      </c>
      <c r="E21" s="97"/>
      <c r="F21" s="106">
        <v>50000</v>
      </c>
    </row>
    <row r="22" spans="1:6" s="47" customFormat="1" ht="27.75" customHeight="1" x14ac:dyDescent="0.4">
      <c r="A22" s="111">
        <v>11</v>
      </c>
      <c r="B22" s="113" t="s">
        <v>137</v>
      </c>
      <c r="C22" s="91"/>
      <c r="D22" s="37" t="s">
        <v>130</v>
      </c>
      <c r="E22" s="97"/>
      <c r="F22" s="106">
        <v>35000</v>
      </c>
    </row>
    <row r="23" spans="1:6" s="47" customFormat="1" ht="27.75" customHeight="1" x14ac:dyDescent="0.4">
      <c r="A23" s="111">
        <v>12</v>
      </c>
      <c r="B23" s="113" t="s">
        <v>33</v>
      </c>
      <c r="C23" s="91" t="s">
        <v>35</v>
      </c>
      <c r="D23" s="37" t="s">
        <v>29</v>
      </c>
      <c r="E23" s="98" t="s">
        <v>49</v>
      </c>
      <c r="F23" s="106">
        <v>9000</v>
      </c>
    </row>
    <row r="24" spans="1:6" s="47" customFormat="1" ht="27.75" customHeight="1" x14ac:dyDescent="0.4">
      <c r="A24" s="111">
        <v>13</v>
      </c>
      <c r="B24" s="113" t="s">
        <v>22</v>
      </c>
      <c r="C24" s="91" t="s">
        <v>24</v>
      </c>
      <c r="D24" s="37" t="s">
        <v>25</v>
      </c>
      <c r="E24" s="98" t="s">
        <v>51</v>
      </c>
      <c r="F24" s="107">
        <v>90000</v>
      </c>
    </row>
    <row r="25" spans="1:6" s="47" customFormat="1" ht="27.75" customHeight="1" x14ac:dyDescent="0.4">
      <c r="A25" s="111">
        <v>14</v>
      </c>
      <c r="B25" s="113" t="s">
        <v>138</v>
      </c>
      <c r="C25" s="91"/>
      <c r="D25" s="37" t="s">
        <v>130</v>
      </c>
      <c r="E25" s="97"/>
      <c r="F25" s="106">
        <v>35000</v>
      </c>
    </row>
    <row r="26" spans="1:6" s="47" customFormat="1" ht="27.75" customHeight="1" x14ac:dyDescent="0.4">
      <c r="A26" s="111">
        <v>15</v>
      </c>
      <c r="B26" s="113" t="s">
        <v>108</v>
      </c>
      <c r="C26" s="92"/>
      <c r="D26" s="50" t="s">
        <v>104</v>
      </c>
      <c r="E26" s="97"/>
      <c r="F26" s="106">
        <v>35000</v>
      </c>
    </row>
    <row r="27" spans="1:6" s="47" customFormat="1" ht="27.75" customHeight="1" x14ac:dyDescent="0.4">
      <c r="A27" s="111">
        <v>16</v>
      </c>
      <c r="B27" s="113" t="s">
        <v>88</v>
      </c>
      <c r="C27" s="90"/>
      <c r="D27" s="38" t="s">
        <v>90</v>
      </c>
      <c r="E27" s="97"/>
      <c r="F27" s="106">
        <v>40000</v>
      </c>
    </row>
    <row r="28" spans="1:6" s="47" customFormat="1" ht="27.75" customHeight="1" x14ac:dyDescent="0.4">
      <c r="A28" s="111">
        <v>17</v>
      </c>
      <c r="B28" s="113" t="s">
        <v>79</v>
      </c>
      <c r="C28" s="90"/>
      <c r="D28" s="38" t="s">
        <v>80</v>
      </c>
      <c r="E28" s="97"/>
      <c r="F28" s="106">
        <v>25000</v>
      </c>
    </row>
    <row r="29" spans="1:6" s="57" customFormat="1" ht="27.75" customHeight="1" x14ac:dyDescent="0.4">
      <c r="A29" s="111">
        <v>18</v>
      </c>
      <c r="B29" s="113" t="s">
        <v>116</v>
      </c>
      <c r="C29" s="93"/>
      <c r="D29" s="7" t="s">
        <v>20</v>
      </c>
      <c r="E29" s="99"/>
      <c r="F29" s="106">
        <v>20000</v>
      </c>
    </row>
    <row r="30" spans="1:6" s="57" customFormat="1" ht="27.75" customHeight="1" x14ac:dyDescent="0.4">
      <c r="A30" s="111">
        <v>19</v>
      </c>
      <c r="B30" s="113" t="s">
        <v>97</v>
      </c>
      <c r="C30" s="92"/>
      <c r="D30" s="50" t="s">
        <v>99</v>
      </c>
      <c r="E30" s="97"/>
      <c r="F30" s="106">
        <v>35000</v>
      </c>
    </row>
    <row r="31" spans="1:6" s="57" customFormat="1" ht="27.75" customHeight="1" x14ac:dyDescent="0.4">
      <c r="A31" s="111">
        <v>20</v>
      </c>
      <c r="B31" s="113" t="s">
        <v>83</v>
      </c>
      <c r="C31" s="90"/>
      <c r="D31" s="38" t="s">
        <v>84</v>
      </c>
      <c r="E31" s="97"/>
      <c r="F31" s="106">
        <v>26250</v>
      </c>
    </row>
    <row r="32" spans="1:6" s="57" customFormat="1" ht="27.75" customHeight="1" x14ac:dyDescent="0.4">
      <c r="A32" s="111">
        <v>21</v>
      </c>
      <c r="B32" s="113" t="s">
        <v>100</v>
      </c>
      <c r="C32" s="92"/>
      <c r="D32" s="50" t="s">
        <v>80</v>
      </c>
      <c r="E32" s="97"/>
      <c r="F32" s="106">
        <v>25000</v>
      </c>
    </row>
    <row r="33" spans="1:6" s="47" customFormat="1" ht="27.75" customHeight="1" x14ac:dyDescent="0.4">
      <c r="A33" s="111">
        <v>22</v>
      </c>
      <c r="B33" s="113" t="s">
        <v>118</v>
      </c>
      <c r="C33" s="91"/>
      <c r="D33" s="37" t="s">
        <v>120</v>
      </c>
      <c r="E33" s="97"/>
      <c r="F33" s="106">
        <v>10000</v>
      </c>
    </row>
    <row r="34" spans="1:6" s="47" customFormat="1" ht="27.75" customHeight="1" x14ac:dyDescent="0.4">
      <c r="A34" s="111">
        <v>23</v>
      </c>
      <c r="B34" s="113" t="s">
        <v>127</v>
      </c>
      <c r="C34" s="91"/>
      <c r="D34" s="37" t="s">
        <v>128</v>
      </c>
      <c r="E34" s="100">
        <v>65000</v>
      </c>
      <c r="F34" s="106">
        <v>65000</v>
      </c>
    </row>
    <row r="35" spans="1:6" s="57" customFormat="1" ht="27.75" customHeight="1" x14ac:dyDescent="0.4">
      <c r="A35" s="111">
        <v>24</v>
      </c>
      <c r="B35" s="113" t="s">
        <v>147</v>
      </c>
      <c r="C35" s="91"/>
      <c r="D35" s="37" t="s">
        <v>113</v>
      </c>
      <c r="E35" s="98"/>
      <c r="F35" s="106">
        <v>23000</v>
      </c>
    </row>
    <row r="36" spans="1:6" s="57" customFormat="1" ht="27.75" customHeight="1" x14ac:dyDescent="0.4">
      <c r="A36" s="111">
        <v>25</v>
      </c>
      <c r="B36" s="113" t="s">
        <v>30</v>
      </c>
      <c r="C36" s="91" t="s">
        <v>32</v>
      </c>
      <c r="D36" s="37" t="s">
        <v>29</v>
      </c>
      <c r="E36" s="98" t="s">
        <v>50</v>
      </c>
      <c r="F36" s="106">
        <v>9000</v>
      </c>
    </row>
    <row r="37" spans="1:6" s="57" customFormat="1" ht="27.75" customHeight="1" x14ac:dyDescent="0.4">
      <c r="A37" s="111">
        <v>26</v>
      </c>
      <c r="B37" s="113" t="s">
        <v>102</v>
      </c>
      <c r="C37" s="92"/>
      <c r="D37" s="50" t="s">
        <v>104</v>
      </c>
      <c r="E37" s="97"/>
      <c r="F37" s="106">
        <v>35000</v>
      </c>
    </row>
    <row r="38" spans="1:6" s="57" customFormat="1" ht="27.75" customHeight="1" x14ac:dyDescent="0.4">
      <c r="A38" s="111">
        <v>27</v>
      </c>
      <c r="B38" s="113" t="s">
        <v>105</v>
      </c>
      <c r="C38" s="92"/>
      <c r="D38" s="50" t="s">
        <v>107</v>
      </c>
      <c r="E38" s="101"/>
      <c r="F38" s="106">
        <v>9000</v>
      </c>
    </row>
    <row r="39" spans="1:6" s="57" customFormat="1" ht="27.75" customHeight="1" x14ac:dyDescent="0.4">
      <c r="A39" s="111">
        <v>28</v>
      </c>
      <c r="B39" s="114" t="s">
        <v>82</v>
      </c>
      <c r="C39" s="90"/>
      <c r="D39" s="38" t="s">
        <v>156</v>
      </c>
      <c r="E39" s="97"/>
      <c r="F39" s="106">
        <v>60000</v>
      </c>
    </row>
    <row r="40" spans="1:6" s="57" customFormat="1" ht="27.75" customHeight="1" x14ac:dyDescent="0.4">
      <c r="A40" s="111">
        <v>29</v>
      </c>
      <c r="B40" s="114" t="s">
        <v>36</v>
      </c>
      <c r="C40" s="90" t="s">
        <v>38</v>
      </c>
      <c r="D40" s="38" t="s">
        <v>39</v>
      </c>
      <c r="E40" s="98" t="s">
        <v>68</v>
      </c>
      <c r="F40" s="108">
        <v>35000</v>
      </c>
    </row>
    <row r="41" spans="1:6" s="57" customFormat="1" ht="27.75" customHeight="1" x14ac:dyDescent="0.4">
      <c r="A41" s="111">
        <v>30</v>
      </c>
      <c r="B41" s="114" t="s">
        <v>75</v>
      </c>
      <c r="C41" s="90"/>
      <c r="D41" s="38" t="s">
        <v>19</v>
      </c>
      <c r="E41" s="98" t="s">
        <v>77</v>
      </c>
      <c r="F41" s="108">
        <v>35000</v>
      </c>
    </row>
    <row r="42" spans="1:6" s="57" customFormat="1" ht="27.75" customHeight="1" x14ac:dyDescent="0.4">
      <c r="A42" s="111">
        <v>31</v>
      </c>
      <c r="B42" s="113" t="s">
        <v>142</v>
      </c>
      <c r="C42" s="91"/>
      <c r="D42" s="37" t="s">
        <v>144</v>
      </c>
      <c r="E42" s="97"/>
      <c r="F42" s="106">
        <v>15000</v>
      </c>
    </row>
    <row r="43" spans="1:6" s="57" customFormat="1" ht="27.75" customHeight="1" x14ac:dyDescent="0.4">
      <c r="A43" s="111">
        <v>32</v>
      </c>
      <c r="B43" s="113" t="s">
        <v>121</v>
      </c>
      <c r="C43" s="91"/>
      <c r="D43" s="37" t="s">
        <v>123</v>
      </c>
      <c r="E43" s="97"/>
      <c r="F43" s="106">
        <v>45000</v>
      </c>
    </row>
    <row r="44" spans="1:6" s="57" customFormat="1" ht="27.75" customHeight="1" x14ac:dyDescent="0.4">
      <c r="A44" s="111">
        <v>33</v>
      </c>
      <c r="B44" s="113" t="s">
        <v>59</v>
      </c>
      <c r="C44" s="94" t="s">
        <v>61</v>
      </c>
      <c r="D44" s="50" t="s">
        <v>62</v>
      </c>
      <c r="E44" s="102" t="s">
        <v>63</v>
      </c>
      <c r="F44" s="106">
        <v>30000</v>
      </c>
    </row>
    <row r="45" spans="1:6" s="57" customFormat="1" ht="27.75" customHeight="1" x14ac:dyDescent="0.4">
      <c r="A45" s="111">
        <v>34</v>
      </c>
      <c r="B45" s="114" t="s">
        <v>70</v>
      </c>
      <c r="C45" s="90" t="s">
        <v>74</v>
      </c>
      <c r="D45" s="50" t="s">
        <v>72</v>
      </c>
      <c r="E45" s="98" t="s">
        <v>73</v>
      </c>
      <c r="F45" s="108">
        <v>45000</v>
      </c>
    </row>
    <row r="46" spans="1:6" s="57" customFormat="1" ht="27.75" customHeight="1" x14ac:dyDescent="0.4">
      <c r="A46" s="111">
        <v>35</v>
      </c>
      <c r="B46" s="113" t="s">
        <v>145</v>
      </c>
      <c r="C46" s="91"/>
      <c r="D46" s="50" t="s">
        <v>146</v>
      </c>
      <c r="E46" s="97"/>
      <c r="F46" s="106">
        <v>45000</v>
      </c>
    </row>
    <row r="47" spans="1:6" s="57" customFormat="1" ht="27.75" customHeight="1" x14ac:dyDescent="0.4">
      <c r="A47" s="111">
        <v>36</v>
      </c>
      <c r="B47" s="67" t="s">
        <v>64</v>
      </c>
      <c r="C47" s="53"/>
      <c r="D47" s="50" t="s">
        <v>66</v>
      </c>
      <c r="E47" s="97" t="s">
        <v>67</v>
      </c>
      <c r="F47" s="106">
        <v>40000</v>
      </c>
    </row>
    <row r="48" spans="1:6" s="34" customFormat="1" ht="27.75" customHeight="1" x14ac:dyDescent="0.4">
      <c r="A48" s="111">
        <v>37</v>
      </c>
      <c r="B48" s="67" t="s">
        <v>110</v>
      </c>
      <c r="C48" s="39"/>
      <c r="D48" s="50" t="s">
        <v>111</v>
      </c>
      <c r="E48" s="98"/>
      <c r="F48" s="106">
        <v>15000</v>
      </c>
    </row>
    <row r="49" spans="1:6" s="34" customFormat="1" ht="27.75" customHeight="1" x14ac:dyDescent="0.4">
      <c r="A49" s="111">
        <v>38</v>
      </c>
      <c r="B49" s="67" t="s">
        <v>150</v>
      </c>
      <c r="C49" s="6"/>
      <c r="D49" s="50" t="s">
        <v>153</v>
      </c>
      <c r="E49" s="99"/>
      <c r="F49" s="106">
        <v>10000</v>
      </c>
    </row>
    <row r="50" spans="1:6" s="34" customFormat="1" ht="27.75" customHeight="1" x14ac:dyDescent="0.4">
      <c r="A50" s="111">
        <v>39</v>
      </c>
      <c r="B50" s="67" t="s">
        <v>151</v>
      </c>
      <c r="C50" s="6"/>
      <c r="D50" s="50" t="s">
        <v>154</v>
      </c>
      <c r="E50" s="99"/>
      <c r="F50" s="106">
        <v>20000</v>
      </c>
    </row>
    <row r="51" spans="1:6" s="34" customFormat="1" ht="27.75" customHeight="1" x14ac:dyDescent="0.4">
      <c r="A51" s="111">
        <v>40</v>
      </c>
      <c r="B51" s="67" t="s">
        <v>152</v>
      </c>
      <c r="C51" s="6"/>
      <c r="D51" s="50" t="s">
        <v>155</v>
      </c>
      <c r="E51" s="99"/>
      <c r="F51" s="106">
        <v>20000</v>
      </c>
    </row>
    <row r="52" spans="1:6" s="34" customFormat="1" ht="27.75" customHeight="1" x14ac:dyDescent="0.4">
      <c r="A52" s="126">
        <v>41</v>
      </c>
      <c r="B52" s="67" t="s">
        <v>158</v>
      </c>
      <c r="C52" s="6"/>
      <c r="D52" s="50" t="s">
        <v>162</v>
      </c>
      <c r="E52" s="99"/>
      <c r="F52" s="106">
        <v>30000</v>
      </c>
    </row>
    <row r="53" spans="1:6" s="34" customFormat="1" ht="27.75" customHeight="1" x14ac:dyDescent="0.4">
      <c r="A53" s="126">
        <v>42</v>
      </c>
      <c r="B53" s="67" t="s">
        <v>159</v>
      </c>
      <c r="C53" s="6"/>
      <c r="D53" s="50" t="s">
        <v>153</v>
      </c>
      <c r="E53" s="99"/>
      <c r="F53" s="106">
        <v>10000</v>
      </c>
    </row>
    <row r="54" spans="1:6" s="34" customFormat="1" ht="27.75" customHeight="1" thickBot="1" x14ac:dyDescent="0.45">
      <c r="A54" s="127">
        <v>43</v>
      </c>
      <c r="B54" s="118" t="s">
        <v>160</v>
      </c>
      <c r="C54" s="119"/>
      <c r="D54" s="120" t="s">
        <v>153</v>
      </c>
      <c r="E54" s="103"/>
      <c r="F54" s="109">
        <v>10000</v>
      </c>
    </row>
    <row r="55" spans="1:6" s="124" customFormat="1" ht="41.25" customHeight="1" thickBot="1" x14ac:dyDescent="0.3">
      <c r="A55" s="135"/>
      <c r="B55" s="135"/>
      <c r="C55" s="135"/>
      <c r="D55" s="135"/>
      <c r="E55" s="122"/>
      <c r="F55" s="123">
        <f t="shared" ref="F55" si="0">SUM(F12:F54)</f>
        <v>1311250</v>
      </c>
    </row>
    <row r="56" spans="1:6" ht="47.25" customHeight="1" x14ac:dyDescent="0.35">
      <c r="A56" s="8"/>
      <c r="B56" s="68"/>
      <c r="C56" s="8"/>
      <c r="D56" s="8"/>
      <c r="E56" s="3"/>
      <c r="F56" s="4"/>
    </row>
    <row r="57" spans="1:6" ht="49.5" customHeight="1" x14ac:dyDescent="0.35">
      <c r="A57" s="12"/>
      <c r="B57" s="69"/>
      <c r="C57" s="18"/>
      <c r="D57" s="3"/>
      <c r="E57" s="3"/>
      <c r="F57" s="4"/>
    </row>
    <row r="58" spans="1:6" ht="33.75" x14ac:dyDescent="0.5">
      <c r="A58" s="134" t="s">
        <v>54</v>
      </c>
      <c r="B58" s="134"/>
      <c r="C58" s="18"/>
      <c r="D58" s="3"/>
      <c r="E58" s="3"/>
      <c r="F58" s="4"/>
    </row>
    <row r="59" spans="1:6" ht="23.25" x14ac:dyDescent="0.35">
      <c r="A59" s="131" t="s">
        <v>53</v>
      </c>
      <c r="B59" s="131"/>
      <c r="C59" s="34"/>
      <c r="D59" s="34"/>
      <c r="E59" s="13"/>
      <c r="F59" s="4"/>
    </row>
    <row r="60" spans="1:6" ht="6" customHeight="1" x14ac:dyDescent="0.35">
      <c r="E60" s="18"/>
      <c r="F60" s="4"/>
    </row>
    <row r="61" spans="1:6" ht="23.25" x14ac:dyDescent="0.35">
      <c r="E61" s="18"/>
      <c r="F61" s="15"/>
    </row>
  </sheetData>
  <autoFilter ref="A11:F55" xr:uid="{00000000-0009-0000-0000-000000000000}"/>
  <mergeCells count="5">
    <mergeCell ref="A59:B59"/>
    <mergeCell ref="A7:F7"/>
    <mergeCell ref="A8:F8"/>
    <mergeCell ref="A58:B58"/>
    <mergeCell ref="A55:D55"/>
  </mergeCells>
  <conditionalFormatting sqref="E13">
    <cfRule type="duplicateValues" dxfId="113" priority="60"/>
  </conditionalFormatting>
  <conditionalFormatting sqref="E13">
    <cfRule type="duplicateValues" dxfId="112" priority="61"/>
  </conditionalFormatting>
  <conditionalFormatting sqref="E13">
    <cfRule type="duplicateValues" dxfId="111" priority="62"/>
  </conditionalFormatting>
  <conditionalFormatting sqref="E12">
    <cfRule type="duplicateValues" dxfId="110" priority="57"/>
  </conditionalFormatting>
  <conditionalFormatting sqref="E12">
    <cfRule type="duplicateValues" dxfId="109" priority="58"/>
  </conditionalFormatting>
  <conditionalFormatting sqref="E12">
    <cfRule type="duplicateValues" dxfId="108" priority="59"/>
  </conditionalFormatting>
  <conditionalFormatting sqref="C19">
    <cfRule type="duplicateValues" dxfId="107" priority="52"/>
  </conditionalFormatting>
  <conditionalFormatting sqref="C19">
    <cfRule type="duplicateValues" dxfId="106" priority="53"/>
  </conditionalFormatting>
  <conditionalFormatting sqref="E20">
    <cfRule type="duplicateValues" dxfId="105" priority="49"/>
  </conditionalFormatting>
  <conditionalFormatting sqref="C20">
    <cfRule type="duplicateValues" dxfId="104" priority="44"/>
  </conditionalFormatting>
  <conditionalFormatting sqref="C20">
    <cfRule type="duplicateValues" dxfId="103" priority="45"/>
  </conditionalFormatting>
  <conditionalFormatting sqref="E14:E15">
    <cfRule type="duplicateValues" dxfId="102" priority="65"/>
  </conditionalFormatting>
  <conditionalFormatting sqref="C15">
    <cfRule type="duplicateValues" dxfId="101" priority="66"/>
  </conditionalFormatting>
  <conditionalFormatting sqref="E21:E25">
    <cfRule type="duplicateValues" dxfId="100" priority="67"/>
  </conditionalFormatting>
  <conditionalFormatting sqref="C21:C25">
    <cfRule type="duplicateValues" dxfId="99" priority="70"/>
  </conditionalFormatting>
  <conditionalFormatting sqref="C16:C18 E16:E19">
    <cfRule type="duplicateValues" dxfId="98" priority="76"/>
  </conditionalFormatting>
  <conditionalFormatting sqref="C16:C18">
    <cfRule type="duplicateValues" dxfId="97" priority="77"/>
  </conditionalFormatting>
  <conditionalFormatting sqref="E16:E19">
    <cfRule type="duplicateValues" dxfId="96" priority="81"/>
  </conditionalFormatting>
  <conditionalFormatting sqref="E33">
    <cfRule type="duplicateValues" dxfId="95" priority="19"/>
  </conditionalFormatting>
  <conditionalFormatting sqref="E33">
    <cfRule type="duplicateValues" dxfId="94" priority="18"/>
  </conditionalFormatting>
  <conditionalFormatting sqref="E33">
    <cfRule type="duplicateValues" dxfId="93" priority="17"/>
  </conditionalFormatting>
  <conditionalFormatting sqref="E34">
    <cfRule type="duplicateValues" dxfId="92" priority="16"/>
  </conditionalFormatting>
  <conditionalFormatting sqref="E34">
    <cfRule type="duplicateValues" dxfId="91" priority="15"/>
  </conditionalFormatting>
  <conditionalFormatting sqref="E34">
    <cfRule type="duplicateValues" dxfId="90" priority="14"/>
  </conditionalFormatting>
  <conditionalFormatting sqref="E35:E36">
    <cfRule type="duplicateValues" dxfId="89" priority="13"/>
  </conditionalFormatting>
  <conditionalFormatting sqref="E35:E36">
    <cfRule type="duplicateValues" dxfId="88" priority="12"/>
  </conditionalFormatting>
  <conditionalFormatting sqref="E35:E36">
    <cfRule type="duplicateValues" dxfId="87" priority="11"/>
  </conditionalFormatting>
  <conditionalFormatting sqref="E48">
    <cfRule type="duplicateValues" dxfId="86" priority="10"/>
  </conditionalFormatting>
  <conditionalFormatting sqref="C27">
    <cfRule type="duplicateValues" dxfId="85" priority="83"/>
    <cfRule type="duplicateValues" dxfId="84" priority="84"/>
  </conditionalFormatting>
  <conditionalFormatting sqref="D27 C28:C32 C26">
    <cfRule type="duplicateValues" dxfId="83" priority="85"/>
  </conditionalFormatting>
  <conditionalFormatting sqref="E41:E47">
    <cfRule type="duplicateValues" dxfId="82" priority="86"/>
  </conditionalFormatting>
  <conditionalFormatting sqref="E37 F27 E28:E32 E26 E39:E40">
    <cfRule type="duplicateValues" dxfId="81" priority="355"/>
  </conditionalFormatting>
  <conditionalFormatting sqref="E49:E54">
    <cfRule type="duplicateValues" dxfId="80" priority="362"/>
  </conditionalFormatting>
  <pageMargins left="0.26" right="0.24" top="0.27" bottom="0.39" header="0.31496062992125984" footer="0.31496062992125984"/>
  <pageSetup paperSize="5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0"/>
  <sheetViews>
    <sheetView view="pageBreakPreview" topLeftCell="A28" zoomScale="60" zoomScaleNormal="60" workbookViewId="0">
      <selection activeCell="I51" sqref="H51:I51"/>
    </sheetView>
  </sheetViews>
  <sheetFormatPr baseColWidth="10" defaultColWidth="11.42578125" defaultRowHeight="15" x14ac:dyDescent="0.25"/>
  <cols>
    <col min="1" max="1" width="5" style="34" customWidth="1"/>
    <col min="2" max="2" width="7" style="34" bestFit="1" customWidth="1"/>
    <col min="3" max="3" width="86.5703125" style="70" customWidth="1"/>
    <col min="4" max="4" width="28.42578125" style="34" customWidth="1"/>
    <col min="5" max="5" width="39" style="34" hidden="1" customWidth="1"/>
    <col min="6" max="6" width="74" style="34" customWidth="1"/>
    <col min="7" max="7" width="6.140625" style="34" hidden="1" customWidth="1"/>
    <col min="8" max="8" width="33.42578125" style="34" customWidth="1"/>
    <col min="9" max="9" width="20" style="23" bestFit="1" customWidth="1"/>
    <col min="10" max="10" width="21.42578125" style="34" customWidth="1"/>
    <col min="11" max="11" width="21.140625" style="34" customWidth="1"/>
    <col min="12" max="12" width="23.85546875" style="34" customWidth="1"/>
    <col min="13" max="13" width="24.28515625" style="34" customWidth="1"/>
    <col min="14" max="14" width="23.140625" style="34" bestFit="1" customWidth="1"/>
    <col min="15" max="15" width="27.85546875" style="34" customWidth="1"/>
    <col min="16" max="16" width="24.5703125" style="34" bestFit="1" customWidth="1"/>
    <col min="17" max="17" width="26.85546875" style="34" bestFit="1" customWidth="1"/>
    <col min="18" max="18" width="24.5703125" style="34" bestFit="1" customWidth="1"/>
    <col min="19" max="19" width="22" style="34" customWidth="1"/>
    <col min="20" max="20" width="3.140625" style="34" customWidth="1"/>
    <col min="21" max="16384" width="11.42578125" style="34"/>
  </cols>
  <sheetData>
    <row r="1" spans="1:19" ht="23.25" x14ac:dyDescent="0.35">
      <c r="A1" s="5"/>
      <c r="B1" s="5"/>
      <c r="C1" s="63"/>
      <c r="D1" s="14"/>
      <c r="E1" s="17"/>
      <c r="F1" s="2"/>
      <c r="G1" s="2"/>
      <c r="H1" s="15"/>
      <c r="I1" s="20"/>
      <c r="J1" s="15"/>
      <c r="K1" s="15"/>
      <c r="L1" s="15"/>
      <c r="M1" s="15"/>
      <c r="N1" s="16"/>
      <c r="O1" s="15"/>
      <c r="P1" s="5"/>
      <c r="Q1" s="5"/>
      <c r="R1" s="5"/>
      <c r="S1" s="5"/>
    </row>
    <row r="2" spans="1:19" ht="23.25" x14ac:dyDescent="0.35">
      <c r="A2" s="5"/>
      <c r="B2" s="5"/>
      <c r="C2" s="63"/>
      <c r="D2" s="14"/>
      <c r="E2" s="17"/>
      <c r="F2" s="2"/>
      <c r="G2" s="2"/>
      <c r="H2" s="15"/>
      <c r="I2" s="20"/>
      <c r="J2" s="15"/>
      <c r="K2" s="15"/>
      <c r="L2" s="15"/>
      <c r="M2" s="15"/>
      <c r="N2" s="16"/>
      <c r="O2" s="15"/>
      <c r="P2" s="5"/>
      <c r="Q2" s="5"/>
      <c r="R2" s="5"/>
      <c r="S2" s="5"/>
    </row>
    <row r="3" spans="1:19" ht="23.25" x14ac:dyDescent="0.35">
      <c r="A3" s="5"/>
      <c r="B3" s="5"/>
      <c r="C3" s="63"/>
      <c r="D3" s="14"/>
      <c r="E3" s="17"/>
      <c r="F3" s="19"/>
      <c r="G3" s="2"/>
      <c r="H3" s="15"/>
      <c r="I3" s="20"/>
      <c r="J3" s="15"/>
      <c r="K3" s="15"/>
      <c r="L3" s="15"/>
      <c r="M3" s="15"/>
      <c r="N3" s="16"/>
      <c r="O3" s="15"/>
      <c r="P3" s="5"/>
      <c r="Q3" s="5"/>
      <c r="R3" s="5"/>
      <c r="S3" s="5"/>
    </row>
    <row r="4" spans="1:19" ht="23.25" x14ac:dyDescent="0.35">
      <c r="A4" s="5"/>
      <c r="B4" s="5"/>
      <c r="C4" s="63"/>
      <c r="D4" s="14"/>
      <c r="E4" s="17"/>
      <c r="F4" s="2"/>
      <c r="G4" s="2"/>
      <c r="H4" s="15"/>
      <c r="I4" s="20"/>
      <c r="J4" s="15"/>
      <c r="K4" s="15"/>
      <c r="L4" s="15"/>
      <c r="M4" s="15"/>
      <c r="N4" s="16"/>
      <c r="O4" s="15"/>
      <c r="P4" s="5"/>
      <c r="Q4" s="5"/>
      <c r="R4" s="5"/>
      <c r="S4" s="5"/>
    </row>
    <row r="5" spans="1:19" ht="23.25" x14ac:dyDescent="0.35">
      <c r="A5" s="5"/>
      <c r="B5" s="5"/>
      <c r="C5" s="63"/>
      <c r="D5" s="14"/>
      <c r="E5" s="17"/>
      <c r="F5" s="2"/>
      <c r="G5" s="2"/>
      <c r="H5" s="15"/>
      <c r="I5" s="20"/>
      <c r="J5" s="15"/>
      <c r="K5" s="15"/>
      <c r="L5" s="15"/>
      <c r="M5" s="15"/>
      <c r="N5" s="16"/>
      <c r="O5" s="15"/>
      <c r="P5" s="5"/>
      <c r="Q5" s="5"/>
      <c r="R5" s="5"/>
      <c r="S5" s="5"/>
    </row>
    <row r="6" spans="1:19" ht="23.25" x14ac:dyDescent="0.35">
      <c r="A6" s="5"/>
      <c r="B6" s="5"/>
      <c r="C6" s="63"/>
      <c r="D6" s="14"/>
      <c r="E6" s="17"/>
      <c r="F6" s="2"/>
      <c r="G6" s="2"/>
      <c r="H6" s="15"/>
      <c r="I6" s="20"/>
      <c r="J6" s="15"/>
      <c r="K6" s="15"/>
      <c r="L6" s="15"/>
      <c r="M6" s="15"/>
      <c r="N6" s="16"/>
      <c r="O6" s="15"/>
      <c r="P6" s="5"/>
      <c r="Q6" s="5"/>
      <c r="R6" s="5"/>
      <c r="S6" s="5"/>
    </row>
    <row r="7" spans="1:19" ht="23.25" x14ac:dyDescent="0.35">
      <c r="A7" s="5"/>
      <c r="B7" s="5"/>
      <c r="C7" s="63"/>
      <c r="D7" s="14"/>
      <c r="E7" s="17"/>
      <c r="F7" s="2"/>
      <c r="G7" s="2"/>
      <c r="H7" s="15"/>
      <c r="I7" s="20"/>
      <c r="J7" s="15"/>
      <c r="K7" s="15"/>
      <c r="L7" s="15"/>
      <c r="M7" s="15"/>
      <c r="N7" s="16"/>
      <c r="O7" s="15"/>
      <c r="P7" s="5"/>
      <c r="Q7" s="5"/>
      <c r="R7" s="5"/>
      <c r="S7" s="5"/>
    </row>
    <row r="8" spans="1:19" ht="33.75" x14ac:dyDescent="0.5">
      <c r="A8" s="5"/>
      <c r="B8" s="136" t="s">
        <v>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</row>
    <row r="9" spans="1:19" ht="33.75" x14ac:dyDescent="0.5">
      <c r="A9" s="5"/>
      <c r="B9" s="137" t="s">
        <v>1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</row>
    <row r="10" spans="1:19" ht="23.25" x14ac:dyDescent="0.35">
      <c r="A10" s="5"/>
      <c r="B10" s="5"/>
      <c r="C10" s="63"/>
      <c r="D10" s="1"/>
      <c r="E10" s="1"/>
      <c r="F10" s="1"/>
      <c r="G10" s="1"/>
      <c r="H10" s="1"/>
      <c r="I10" s="21"/>
      <c r="J10" s="1"/>
      <c r="K10" s="1"/>
      <c r="L10" s="1"/>
      <c r="M10" s="1"/>
      <c r="N10" s="1"/>
      <c r="O10" s="1"/>
      <c r="P10" s="1"/>
      <c r="Q10" s="5"/>
      <c r="R10" s="5"/>
      <c r="S10" s="5"/>
    </row>
    <row r="11" spans="1:19" ht="61.5" x14ac:dyDescent="0.9">
      <c r="A11" s="5"/>
      <c r="B11" s="5"/>
      <c r="C11" s="64" t="s">
        <v>148</v>
      </c>
      <c r="D11" s="2"/>
      <c r="E11" s="2"/>
      <c r="F11" s="2"/>
      <c r="G11" s="2"/>
      <c r="H11" s="2"/>
      <c r="I11" s="21"/>
      <c r="J11" s="138" t="s">
        <v>2</v>
      </c>
      <c r="K11" s="138"/>
      <c r="L11" s="138"/>
      <c r="M11" s="138"/>
      <c r="N11" s="138"/>
      <c r="O11" s="3"/>
      <c r="P11" s="138" t="s">
        <v>3</v>
      </c>
      <c r="Q11" s="138"/>
      <c r="R11" s="138"/>
      <c r="S11" s="138"/>
    </row>
    <row r="12" spans="1:19" s="33" customFormat="1" ht="42.75" customHeight="1" x14ac:dyDescent="0.25">
      <c r="A12" s="24"/>
      <c r="B12" s="25" t="s">
        <v>4</v>
      </c>
      <c r="C12" s="65" t="s">
        <v>5</v>
      </c>
      <c r="D12" s="27" t="s">
        <v>6</v>
      </c>
      <c r="E12" s="28" t="s">
        <v>7</v>
      </c>
      <c r="F12" s="26" t="s">
        <v>8</v>
      </c>
      <c r="G12" s="29" t="s">
        <v>9</v>
      </c>
      <c r="H12" s="30" t="s">
        <v>10</v>
      </c>
      <c r="I12" s="31" t="s">
        <v>91</v>
      </c>
      <c r="J12" s="30" t="s">
        <v>11</v>
      </c>
      <c r="K12" s="30" t="s">
        <v>12</v>
      </c>
      <c r="L12" s="30" t="s">
        <v>13</v>
      </c>
      <c r="M12" s="29" t="s">
        <v>81</v>
      </c>
      <c r="N12" s="32" t="s">
        <v>14</v>
      </c>
      <c r="O12" s="30" t="s">
        <v>15</v>
      </c>
      <c r="P12" s="30" t="s">
        <v>16</v>
      </c>
      <c r="Q12" s="30" t="s">
        <v>17</v>
      </c>
      <c r="R12" s="30" t="s">
        <v>18</v>
      </c>
      <c r="S12" s="30" t="s">
        <v>14</v>
      </c>
    </row>
    <row r="13" spans="1:19" s="47" customFormat="1" ht="27.75" customHeight="1" x14ac:dyDescent="0.4">
      <c r="A13" s="57"/>
      <c r="B13" s="37">
        <v>26</v>
      </c>
      <c r="C13" s="67" t="s">
        <v>114</v>
      </c>
      <c r="D13" s="39" t="s">
        <v>115</v>
      </c>
      <c r="E13" s="39"/>
      <c r="F13" s="37" t="s">
        <v>19</v>
      </c>
      <c r="G13" s="54"/>
      <c r="H13" s="52">
        <v>20000</v>
      </c>
      <c r="I13" s="42">
        <v>25</v>
      </c>
      <c r="J13" s="43">
        <f t="shared" ref="J13:J50" si="0">+H13*3.04%</f>
        <v>608</v>
      </c>
      <c r="K13" s="43">
        <f t="shared" ref="K13:K50" si="1">+H13*2.87%</f>
        <v>574</v>
      </c>
      <c r="L13" s="56">
        <v>0</v>
      </c>
      <c r="M13" s="41">
        <v>0</v>
      </c>
      <c r="N13" s="43">
        <f t="shared" ref="N13:N50" si="2">+I13+J13+K13+L13</f>
        <v>1207</v>
      </c>
      <c r="O13" s="43">
        <f t="shared" ref="O13:O50" si="3">+H13-N13</f>
        <v>18793</v>
      </c>
      <c r="P13" s="45">
        <f t="shared" ref="P13:P50" si="4">+H13*7.09%</f>
        <v>1418</v>
      </c>
      <c r="Q13" s="46">
        <f t="shared" ref="Q13:Q50" si="5">+H13*7.1%</f>
        <v>1419.9999999999998</v>
      </c>
      <c r="R13" s="45">
        <f t="shared" ref="R13:R24" si="6">+H13*1.1%</f>
        <v>220.00000000000003</v>
      </c>
      <c r="S13" s="45">
        <f t="shared" ref="S13:S50" si="7">+P13+Q13+R13</f>
        <v>3058</v>
      </c>
    </row>
    <row r="14" spans="1:19" s="47" customFormat="1" ht="27.75" customHeight="1" x14ac:dyDescent="0.4">
      <c r="B14" s="37">
        <v>16</v>
      </c>
      <c r="C14" s="67" t="s">
        <v>92</v>
      </c>
      <c r="D14" s="59" t="s">
        <v>93</v>
      </c>
      <c r="E14" s="59" t="s">
        <v>94</v>
      </c>
      <c r="F14" s="60" t="s">
        <v>95</v>
      </c>
      <c r="G14" s="61" t="s">
        <v>96</v>
      </c>
      <c r="H14" s="58">
        <v>40000</v>
      </c>
      <c r="I14" s="42">
        <v>25</v>
      </c>
      <c r="J14" s="43">
        <f t="shared" si="0"/>
        <v>1216</v>
      </c>
      <c r="K14" s="43">
        <f t="shared" si="1"/>
        <v>1148</v>
      </c>
      <c r="L14" s="56">
        <v>442.65</v>
      </c>
      <c r="M14" s="58">
        <v>0</v>
      </c>
      <c r="N14" s="43">
        <f t="shared" si="2"/>
        <v>2831.65</v>
      </c>
      <c r="O14" s="43">
        <f t="shared" si="3"/>
        <v>37168.35</v>
      </c>
      <c r="P14" s="45">
        <f t="shared" si="4"/>
        <v>2836</v>
      </c>
      <c r="Q14" s="46">
        <f t="shared" si="5"/>
        <v>2839.9999999999995</v>
      </c>
      <c r="R14" s="45">
        <f t="shared" si="6"/>
        <v>440.00000000000006</v>
      </c>
      <c r="S14" s="45">
        <f t="shared" si="7"/>
        <v>6116</v>
      </c>
    </row>
    <row r="15" spans="1:19" s="47" customFormat="1" ht="27.75" customHeight="1" x14ac:dyDescent="0.4">
      <c r="A15" s="48"/>
      <c r="B15" s="37">
        <v>13</v>
      </c>
      <c r="C15" s="66" t="s">
        <v>85</v>
      </c>
      <c r="D15" s="55">
        <v>40223322534</v>
      </c>
      <c r="E15" s="55"/>
      <c r="F15" s="38" t="s">
        <v>87</v>
      </c>
      <c r="G15" s="54"/>
      <c r="H15" s="52">
        <v>25000</v>
      </c>
      <c r="I15" s="42">
        <v>25</v>
      </c>
      <c r="J15" s="43">
        <f t="shared" si="0"/>
        <v>760</v>
      </c>
      <c r="K15" s="43">
        <f t="shared" si="1"/>
        <v>717.5</v>
      </c>
      <c r="L15" s="56">
        <v>0</v>
      </c>
      <c r="M15" s="41">
        <v>0</v>
      </c>
      <c r="N15" s="43">
        <f t="shared" si="2"/>
        <v>1502.5</v>
      </c>
      <c r="O15" s="43">
        <f t="shared" si="3"/>
        <v>23497.5</v>
      </c>
      <c r="P15" s="45">
        <f t="shared" si="4"/>
        <v>1772.5000000000002</v>
      </c>
      <c r="Q15" s="46">
        <f t="shared" si="5"/>
        <v>1774.9999999999998</v>
      </c>
      <c r="R15" s="45">
        <f t="shared" si="6"/>
        <v>275</v>
      </c>
      <c r="S15" s="45">
        <f t="shared" si="7"/>
        <v>3822.5</v>
      </c>
    </row>
    <row r="16" spans="1:19" s="47" customFormat="1" ht="27.75" customHeight="1" x14ac:dyDescent="0.4">
      <c r="A16" s="57"/>
      <c r="B16" s="37">
        <v>31</v>
      </c>
      <c r="C16" s="67" t="s">
        <v>131</v>
      </c>
      <c r="D16" s="39" t="s">
        <v>132</v>
      </c>
      <c r="E16" s="39"/>
      <c r="F16" s="37" t="s">
        <v>133</v>
      </c>
      <c r="G16" s="54"/>
      <c r="H16" s="52">
        <v>45000</v>
      </c>
      <c r="I16" s="42">
        <v>25</v>
      </c>
      <c r="J16" s="43">
        <f t="shared" si="0"/>
        <v>1368</v>
      </c>
      <c r="K16" s="43">
        <f t="shared" si="1"/>
        <v>1291.5</v>
      </c>
      <c r="L16" s="56">
        <v>1148.33</v>
      </c>
      <c r="M16" s="41">
        <v>0</v>
      </c>
      <c r="N16" s="43">
        <f t="shared" si="2"/>
        <v>3832.83</v>
      </c>
      <c r="O16" s="43">
        <f t="shared" si="3"/>
        <v>41167.17</v>
      </c>
      <c r="P16" s="45">
        <f t="shared" si="4"/>
        <v>3190.5</v>
      </c>
      <c r="Q16" s="46">
        <f t="shared" si="5"/>
        <v>3194.9999999999995</v>
      </c>
      <c r="R16" s="45">
        <f t="shared" si="6"/>
        <v>495.00000000000006</v>
      </c>
      <c r="S16" s="45">
        <f t="shared" si="7"/>
        <v>6880.5</v>
      </c>
    </row>
    <row r="17" spans="1:19" s="47" customFormat="1" ht="27.75" customHeight="1" x14ac:dyDescent="0.4">
      <c r="A17" s="57"/>
      <c r="B17" s="37">
        <v>32</v>
      </c>
      <c r="C17" s="67" t="s">
        <v>134</v>
      </c>
      <c r="D17" s="39" t="s">
        <v>135</v>
      </c>
      <c r="E17" s="39"/>
      <c r="F17" s="37" t="s">
        <v>136</v>
      </c>
      <c r="G17" s="54"/>
      <c r="H17" s="52">
        <v>10000</v>
      </c>
      <c r="I17" s="42">
        <v>25</v>
      </c>
      <c r="J17" s="43">
        <f t="shared" si="0"/>
        <v>304</v>
      </c>
      <c r="K17" s="43">
        <f t="shared" si="1"/>
        <v>287</v>
      </c>
      <c r="L17" s="56">
        <v>0</v>
      </c>
      <c r="M17" s="41">
        <v>0</v>
      </c>
      <c r="N17" s="43">
        <f t="shared" si="2"/>
        <v>616</v>
      </c>
      <c r="O17" s="43">
        <f t="shared" si="3"/>
        <v>9384</v>
      </c>
      <c r="P17" s="45">
        <f t="shared" si="4"/>
        <v>709</v>
      </c>
      <c r="Q17" s="46">
        <f t="shared" si="5"/>
        <v>709.99999999999989</v>
      </c>
      <c r="R17" s="45">
        <f t="shared" si="6"/>
        <v>110.00000000000001</v>
      </c>
      <c r="S17" s="45">
        <f t="shared" si="7"/>
        <v>1529</v>
      </c>
    </row>
    <row r="18" spans="1:19" s="47" customFormat="1" ht="27.75" customHeight="1" x14ac:dyDescent="0.4">
      <c r="A18" s="36"/>
      <c r="B18" s="37">
        <v>2</v>
      </c>
      <c r="C18" s="66" t="s">
        <v>26</v>
      </c>
      <c r="D18" s="39" t="s">
        <v>27</v>
      </c>
      <c r="E18" s="39" t="s">
        <v>28</v>
      </c>
      <c r="F18" s="37" t="s">
        <v>19</v>
      </c>
      <c r="G18" s="40" t="s">
        <v>52</v>
      </c>
      <c r="H18" s="41">
        <v>35000</v>
      </c>
      <c r="I18" s="42">
        <v>25</v>
      </c>
      <c r="J18" s="43">
        <f t="shared" si="0"/>
        <v>1064</v>
      </c>
      <c r="K18" s="43">
        <f t="shared" si="1"/>
        <v>1004.5</v>
      </c>
      <c r="L18" s="41">
        <v>0</v>
      </c>
      <c r="M18" s="41">
        <v>0</v>
      </c>
      <c r="N18" s="43">
        <f t="shared" si="2"/>
        <v>2093.5</v>
      </c>
      <c r="O18" s="43">
        <f t="shared" si="3"/>
        <v>32906.5</v>
      </c>
      <c r="P18" s="45">
        <f t="shared" si="4"/>
        <v>2481.5</v>
      </c>
      <c r="Q18" s="46">
        <f t="shared" si="5"/>
        <v>2485</v>
      </c>
      <c r="R18" s="45">
        <f t="shared" si="6"/>
        <v>385.00000000000006</v>
      </c>
      <c r="S18" s="45">
        <f t="shared" si="7"/>
        <v>5351.5</v>
      </c>
    </row>
    <row r="19" spans="1:19" s="47" customFormat="1" ht="27.75" customHeight="1" x14ac:dyDescent="0.4">
      <c r="A19" s="48"/>
      <c r="B19" s="37">
        <v>4</v>
      </c>
      <c r="C19" s="73" t="s">
        <v>55</v>
      </c>
      <c r="D19" s="39" t="s">
        <v>56</v>
      </c>
      <c r="E19" s="53" t="s">
        <v>57</v>
      </c>
      <c r="F19" s="37" t="s">
        <v>20</v>
      </c>
      <c r="G19" s="54" t="s">
        <v>58</v>
      </c>
      <c r="H19" s="52">
        <v>25000</v>
      </c>
      <c r="I19" s="42">
        <v>25</v>
      </c>
      <c r="J19" s="43">
        <f t="shared" si="0"/>
        <v>760</v>
      </c>
      <c r="K19" s="43">
        <f t="shared" si="1"/>
        <v>717.5</v>
      </c>
      <c r="L19" s="43">
        <v>0</v>
      </c>
      <c r="M19" s="41">
        <v>0</v>
      </c>
      <c r="N19" s="43">
        <f t="shared" si="2"/>
        <v>1502.5</v>
      </c>
      <c r="O19" s="43">
        <f t="shared" si="3"/>
        <v>23497.5</v>
      </c>
      <c r="P19" s="45">
        <f t="shared" si="4"/>
        <v>1772.5000000000002</v>
      </c>
      <c r="Q19" s="46">
        <f t="shared" si="5"/>
        <v>1774.9999999999998</v>
      </c>
      <c r="R19" s="45">
        <f t="shared" si="6"/>
        <v>275</v>
      </c>
      <c r="S19" s="45">
        <f t="shared" si="7"/>
        <v>3822.5</v>
      </c>
    </row>
    <row r="20" spans="1:19" s="47" customFormat="1" ht="27.75" customHeight="1" x14ac:dyDescent="0.4">
      <c r="A20" s="48"/>
      <c r="B20" s="37">
        <v>6</v>
      </c>
      <c r="C20" s="66" t="s">
        <v>40</v>
      </c>
      <c r="D20" s="55" t="s">
        <v>41</v>
      </c>
      <c r="E20" s="55" t="s">
        <v>42</v>
      </c>
      <c r="F20" s="38" t="s">
        <v>19</v>
      </c>
      <c r="G20" s="40" t="s">
        <v>69</v>
      </c>
      <c r="H20" s="56">
        <v>35000</v>
      </c>
      <c r="I20" s="42">
        <v>25</v>
      </c>
      <c r="J20" s="43">
        <f t="shared" si="0"/>
        <v>1064</v>
      </c>
      <c r="K20" s="43">
        <f t="shared" si="1"/>
        <v>1004.5</v>
      </c>
      <c r="L20" s="56">
        <v>0</v>
      </c>
      <c r="M20" s="41">
        <v>0</v>
      </c>
      <c r="N20" s="43">
        <f t="shared" si="2"/>
        <v>2093.5</v>
      </c>
      <c r="O20" s="43">
        <f t="shared" si="3"/>
        <v>32906.5</v>
      </c>
      <c r="P20" s="45">
        <f t="shared" si="4"/>
        <v>2481.5</v>
      </c>
      <c r="Q20" s="46">
        <f t="shared" si="5"/>
        <v>2485</v>
      </c>
      <c r="R20" s="45">
        <f t="shared" si="6"/>
        <v>385.00000000000006</v>
      </c>
      <c r="S20" s="45">
        <f t="shared" si="7"/>
        <v>5351.5</v>
      </c>
    </row>
    <row r="21" spans="1:19" s="47" customFormat="1" ht="27.75" customHeight="1" x14ac:dyDescent="0.4">
      <c r="A21" s="48"/>
      <c r="B21" s="37">
        <v>9</v>
      </c>
      <c r="C21" s="66" t="s">
        <v>43</v>
      </c>
      <c r="D21" s="55" t="s">
        <v>44</v>
      </c>
      <c r="E21" s="55" t="s">
        <v>45</v>
      </c>
      <c r="F21" s="38" t="s">
        <v>46</v>
      </c>
      <c r="G21" s="54" t="s">
        <v>78</v>
      </c>
      <c r="H21" s="52">
        <v>35000</v>
      </c>
      <c r="I21" s="42">
        <v>25</v>
      </c>
      <c r="J21" s="43">
        <f t="shared" si="0"/>
        <v>1064</v>
      </c>
      <c r="K21" s="43">
        <f t="shared" si="1"/>
        <v>1004.5</v>
      </c>
      <c r="L21" s="56">
        <v>0</v>
      </c>
      <c r="M21" s="41">
        <v>0</v>
      </c>
      <c r="N21" s="43">
        <f t="shared" si="2"/>
        <v>2093.5</v>
      </c>
      <c r="O21" s="43">
        <f t="shared" si="3"/>
        <v>32906.5</v>
      </c>
      <c r="P21" s="45">
        <f t="shared" si="4"/>
        <v>2481.5</v>
      </c>
      <c r="Q21" s="46">
        <f t="shared" si="5"/>
        <v>2485</v>
      </c>
      <c r="R21" s="45">
        <f t="shared" si="6"/>
        <v>385.00000000000006</v>
      </c>
      <c r="S21" s="45">
        <f t="shared" si="7"/>
        <v>5351.5</v>
      </c>
    </row>
    <row r="22" spans="1:19" s="47" customFormat="1" ht="27.75" customHeight="1" x14ac:dyDescent="0.4">
      <c r="A22" s="57"/>
      <c r="B22" s="37">
        <v>30</v>
      </c>
      <c r="C22" s="67" t="s">
        <v>126</v>
      </c>
      <c r="D22" s="39" t="s">
        <v>125</v>
      </c>
      <c r="E22" s="39"/>
      <c r="F22" s="37" t="s">
        <v>124</v>
      </c>
      <c r="G22" s="54"/>
      <c r="H22" s="52">
        <v>50000</v>
      </c>
      <c r="I22" s="42">
        <v>25</v>
      </c>
      <c r="J22" s="43">
        <f t="shared" si="0"/>
        <v>1520</v>
      </c>
      <c r="K22" s="43">
        <f t="shared" si="1"/>
        <v>1435</v>
      </c>
      <c r="L22" s="56">
        <v>1854</v>
      </c>
      <c r="M22" s="41">
        <v>0</v>
      </c>
      <c r="N22" s="43">
        <f t="shared" si="2"/>
        <v>4834</v>
      </c>
      <c r="O22" s="43">
        <f t="shared" si="3"/>
        <v>45166</v>
      </c>
      <c r="P22" s="45">
        <f t="shared" si="4"/>
        <v>3545.0000000000005</v>
      </c>
      <c r="Q22" s="46">
        <f t="shared" si="5"/>
        <v>3549.9999999999995</v>
      </c>
      <c r="R22" s="45">
        <f t="shared" si="6"/>
        <v>550</v>
      </c>
      <c r="S22" s="45">
        <f t="shared" si="7"/>
        <v>7645</v>
      </c>
    </row>
    <row r="23" spans="1:19" s="47" customFormat="1" ht="27.75" customHeight="1" x14ac:dyDescent="0.4">
      <c r="A23" s="57"/>
      <c r="B23" s="37">
        <v>33</v>
      </c>
      <c r="C23" s="67" t="s">
        <v>137</v>
      </c>
      <c r="D23" s="39" t="s">
        <v>21</v>
      </c>
      <c r="E23" s="39"/>
      <c r="F23" s="37" t="s">
        <v>130</v>
      </c>
      <c r="G23" s="54"/>
      <c r="H23" s="52">
        <v>35000</v>
      </c>
      <c r="I23" s="42">
        <v>25</v>
      </c>
      <c r="J23" s="43">
        <f t="shared" si="0"/>
        <v>1064</v>
      </c>
      <c r="K23" s="43">
        <f t="shared" si="1"/>
        <v>1004.5</v>
      </c>
      <c r="L23" s="56">
        <v>0</v>
      </c>
      <c r="M23" s="41">
        <v>0</v>
      </c>
      <c r="N23" s="43">
        <f t="shared" si="2"/>
        <v>2093.5</v>
      </c>
      <c r="O23" s="43">
        <f t="shared" si="3"/>
        <v>32906.5</v>
      </c>
      <c r="P23" s="45">
        <f t="shared" si="4"/>
        <v>2481.5</v>
      </c>
      <c r="Q23" s="46">
        <f t="shared" si="5"/>
        <v>2485</v>
      </c>
      <c r="R23" s="45">
        <f t="shared" si="6"/>
        <v>385.00000000000006</v>
      </c>
      <c r="S23" s="45">
        <f t="shared" si="7"/>
        <v>5351.5</v>
      </c>
    </row>
    <row r="24" spans="1:19" s="47" customFormat="1" ht="27.75" customHeight="1" x14ac:dyDescent="0.4">
      <c r="A24" s="48"/>
      <c r="B24" s="37">
        <v>22</v>
      </c>
      <c r="C24" s="67" t="s">
        <v>33</v>
      </c>
      <c r="D24" s="39" t="s">
        <v>34</v>
      </c>
      <c r="E24" s="39" t="s">
        <v>35</v>
      </c>
      <c r="F24" s="37" t="s">
        <v>29</v>
      </c>
      <c r="G24" s="40" t="s">
        <v>49</v>
      </c>
      <c r="H24" s="52">
        <v>9000</v>
      </c>
      <c r="I24" s="42">
        <v>25</v>
      </c>
      <c r="J24" s="43">
        <f t="shared" si="0"/>
        <v>273.60000000000002</v>
      </c>
      <c r="K24" s="43">
        <f t="shared" si="1"/>
        <v>258.3</v>
      </c>
      <c r="L24" s="43">
        <v>0</v>
      </c>
      <c r="M24" s="41">
        <v>0</v>
      </c>
      <c r="N24" s="43">
        <f t="shared" si="2"/>
        <v>556.90000000000009</v>
      </c>
      <c r="O24" s="43">
        <f t="shared" si="3"/>
        <v>8443.1</v>
      </c>
      <c r="P24" s="45">
        <f t="shared" si="4"/>
        <v>638.1</v>
      </c>
      <c r="Q24" s="46">
        <f t="shared" si="5"/>
        <v>638.99999999999989</v>
      </c>
      <c r="R24" s="45">
        <f t="shared" si="6"/>
        <v>99.000000000000014</v>
      </c>
      <c r="S24" s="45">
        <f t="shared" si="7"/>
        <v>1376.1</v>
      </c>
    </row>
    <row r="25" spans="1:19" s="47" customFormat="1" ht="27.75" customHeight="1" x14ac:dyDescent="0.4">
      <c r="A25" s="36"/>
      <c r="B25" s="37">
        <v>1</v>
      </c>
      <c r="C25" s="66" t="s">
        <v>22</v>
      </c>
      <c r="D25" s="39" t="s">
        <v>23</v>
      </c>
      <c r="E25" s="39" t="s">
        <v>24</v>
      </c>
      <c r="F25" s="37" t="s">
        <v>25</v>
      </c>
      <c r="G25" s="40" t="s">
        <v>51</v>
      </c>
      <c r="H25" s="41">
        <v>90000</v>
      </c>
      <c r="I25" s="42">
        <v>25</v>
      </c>
      <c r="J25" s="43">
        <f t="shared" si="0"/>
        <v>2736</v>
      </c>
      <c r="K25" s="43">
        <f t="shared" si="1"/>
        <v>2583</v>
      </c>
      <c r="L25" s="44">
        <v>9753.19</v>
      </c>
      <c r="M25" s="41">
        <v>0</v>
      </c>
      <c r="N25" s="43">
        <f t="shared" si="2"/>
        <v>15097.19</v>
      </c>
      <c r="O25" s="43">
        <f t="shared" si="3"/>
        <v>74902.81</v>
      </c>
      <c r="P25" s="45">
        <f t="shared" si="4"/>
        <v>6381</v>
      </c>
      <c r="Q25" s="46">
        <f t="shared" si="5"/>
        <v>6389.9999999999991</v>
      </c>
      <c r="R25" s="45">
        <v>686.4</v>
      </c>
      <c r="S25" s="45">
        <f t="shared" si="7"/>
        <v>13457.4</v>
      </c>
    </row>
    <row r="26" spans="1:19" s="47" customFormat="1" ht="27.75" customHeight="1" x14ac:dyDescent="0.4">
      <c r="A26" s="57"/>
      <c r="B26" s="37">
        <v>34</v>
      </c>
      <c r="C26" s="67" t="s">
        <v>138</v>
      </c>
      <c r="D26" s="39" t="s">
        <v>139</v>
      </c>
      <c r="E26" s="39"/>
      <c r="F26" s="37" t="s">
        <v>130</v>
      </c>
      <c r="G26" s="54"/>
      <c r="H26" s="52">
        <v>35000</v>
      </c>
      <c r="I26" s="42">
        <v>25</v>
      </c>
      <c r="J26" s="43">
        <f t="shared" si="0"/>
        <v>1064</v>
      </c>
      <c r="K26" s="43">
        <f t="shared" si="1"/>
        <v>1004.5</v>
      </c>
      <c r="L26" s="56">
        <v>0</v>
      </c>
      <c r="M26" s="41">
        <v>0</v>
      </c>
      <c r="N26" s="43">
        <f t="shared" si="2"/>
        <v>2093.5</v>
      </c>
      <c r="O26" s="43">
        <f t="shared" si="3"/>
        <v>32906.5</v>
      </c>
      <c r="P26" s="45">
        <f t="shared" si="4"/>
        <v>2481.5</v>
      </c>
      <c r="Q26" s="46">
        <f t="shared" si="5"/>
        <v>2485</v>
      </c>
      <c r="R26" s="45">
        <f t="shared" ref="R26:R34" si="8">+H26*1.1%</f>
        <v>385.00000000000006</v>
      </c>
      <c r="S26" s="45">
        <f t="shared" si="7"/>
        <v>5351.5</v>
      </c>
    </row>
    <row r="27" spans="1:19" s="47" customFormat="1" ht="27.75" customHeight="1" x14ac:dyDescent="0.4">
      <c r="A27" s="57"/>
      <c r="B27" s="37">
        <v>21</v>
      </c>
      <c r="C27" s="67" t="s">
        <v>108</v>
      </c>
      <c r="D27" s="39" t="s">
        <v>109</v>
      </c>
      <c r="E27" s="53"/>
      <c r="F27" s="50" t="s">
        <v>104</v>
      </c>
      <c r="G27" s="54"/>
      <c r="H27" s="52">
        <v>35000</v>
      </c>
      <c r="I27" s="42">
        <v>25</v>
      </c>
      <c r="J27" s="43">
        <f t="shared" si="0"/>
        <v>1064</v>
      </c>
      <c r="K27" s="43">
        <f t="shared" si="1"/>
        <v>1004.5</v>
      </c>
      <c r="L27" s="43">
        <v>0</v>
      </c>
      <c r="M27" s="58">
        <v>0</v>
      </c>
      <c r="N27" s="43">
        <f t="shared" si="2"/>
        <v>2093.5</v>
      </c>
      <c r="O27" s="43">
        <f t="shared" si="3"/>
        <v>32906.5</v>
      </c>
      <c r="P27" s="45">
        <f t="shared" si="4"/>
        <v>2481.5</v>
      </c>
      <c r="Q27" s="46">
        <f t="shared" si="5"/>
        <v>2485</v>
      </c>
      <c r="R27" s="45">
        <f t="shared" si="8"/>
        <v>385.00000000000006</v>
      </c>
      <c r="S27" s="45">
        <f t="shared" si="7"/>
        <v>5351.5</v>
      </c>
    </row>
    <row r="28" spans="1:19" s="47" customFormat="1" ht="27.75" customHeight="1" x14ac:dyDescent="0.4">
      <c r="A28" s="48"/>
      <c r="B28" s="37">
        <v>14</v>
      </c>
      <c r="C28" s="66" t="s">
        <v>88</v>
      </c>
      <c r="D28" s="55" t="s">
        <v>89</v>
      </c>
      <c r="E28" s="55"/>
      <c r="F28" s="38" t="s">
        <v>90</v>
      </c>
      <c r="G28" s="54"/>
      <c r="H28" s="52">
        <v>40000</v>
      </c>
      <c r="I28" s="42">
        <v>25</v>
      </c>
      <c r="J28" s="43">
        <f t="shared" si="0"/>
        <v>1216</v>
      </c>
      <c r="K28" s="43">
        <f t="shared" si="1"/>
        <v>1148</v>
      </c>
      <c r="L28" s="56">
        <v>442.65</v>
      </c>
      <c r="M28" s="41">
        <v>0</v>
      </c>
      <c r="N28" s="43">
        <f t="shared" si="2"/>
        <v>2831.65</v>
      </c>
      <c r="O28" s="43">
        <f t="shared" si="3"/>
        <v>37168.35</v>
      </c>
      <c r="P28" s="45">
        <f t="shared" si="4"/>
        <v>2836</v>
      </c>
      <c r="Q28" s="46">
        <f t="shared" si="5"/>
        <v>2839.9999999999995</v>
      </c>
      <c r="R28" s="45">
        <f t="shared" si="8"/>
        <v>440.00000000000006</v>
      </c>
      <c r="S28" s="45">
        <f t="shared" si="7"/>
        <v>6116</v>
      </c>
    </row>
    <row r="29" spans="1:19" s="47" customFormat="1" ht="27.75" customHeight="1" x14ac:dyDescent="0.4">
      <c r="A29" s="48"/>
      <c r="B29" s="37">
        <v>10</v>
      </c>
      <c r="C29" s="66" t="s">
        <v>79</v>
      </c>
      <c r="D29" s="55">
        <v>40200689384</v>
      </c>
      <c r="E29" s="55"/>
      <c r="F29" s="38" t="s">
        <v>80</v>
      </c>
      <c r="G29" s="54"/>
      <c r="H29" s="52">
        <v>25000</v>
      </c>
      <c r="I29" s="42">
        <v>25</v>
      </c>
      <c r="J29" s="43">
        <f t="shared" si="0"/>
        <v>760</v>
      </c>
      <c r="K29" s="43">
        <f t="shared" si="1"/>
        <v>717.5</v>
      </c>
      <c r="L29" s="56">
        <v>0</v>
      </c>
      <c r="M29" s="41">
        <v>0</v>
      </c>
      <c r="N29" s="43">
        <f t="shared" si="2"/>
        <v>1502.5</v>
      </c>
      <c r="O29" s="43">
        <f t="shared" si="3"/>
        <v>23497.5</v>
      </c>
      <c r="P29" s="45">
        <f t="shared" si="4"/>
        <v>1772.5000000000002</v>
      </c>
      <c r="Q29" s="46">
        <f t="shared" si="5"/>
        <v>1774.9999999999998</v>
      </c>
      <c r="R29" s="45">
        <f t="shared" si="8"/>
        <v>275</v>
      </c>
      <c r="S29" s="45">
        <f t="shared" si="7"/>
        <v>3822.5</v>
      </c>
    </row>
    <row r="30" spans="1:19" s="57" customFormat="1" ht="27.75" customHeight="1" x14ac:dyDescent="0.4">
      <c r="A30" s="34"/>
      <c r="B30" s="37">
        <v>38</v>
      </c>
      <c r="C30" s="67" t="s">
        <v>116</v>
      </c>
      <c r="D30" s="6" t="s">
        <v>117</v>
      </c>
      <c r="E30" s="6"/>
      <c r="F30" s="7" t="s">
        <v>20</v>
      </c>
      <c r="G30" s="9"/>
      <c r="H30" s="52">
        <v>20000</v>
      </c>
      <c r="I30" s="76">
        <v>25</v>
      </c>
      <c r="J30" s="78">
        <f t="shared" si="0"/>
        <v>608</v>
      </c>
      <c r="K30" s="78">
        <f t="shared" si="1"/>
        <v>574</v>
      </c>
      <c r="L30" s="80">
        <v>0</v>
      </c>
      <c r="M30" s="81">
        <v>0</v>
      </c>
      <c r="N30" s="78">
        <f t="shared" si="2"/>
        <v>1207</v>
      </c>
      <c r="O30" s="78">
        <f t="shared" si="3"/>
        <v>18793</v>
      </c>
      <c r="P30" s="10">
        <f t="shared" si="4"/>
        <v>1418</v>
      </c>
      <c r="Q30" s="84">
        <f t="shared" si="5"/>
        <v>1419.9999999999998</v>
      </c>
      <c r="R30" s="10">
        <f t="shared" si="8"/>
        <v>220.00000000000003</v>
      </c>
      <c r="S30" s="10">
        <f t="shared" si="7"/>
        <v>3058</v>
      </c>
    </row>
    <row r="31" spans="1:19" s="57" customFormat="1" ht="27.75" customHeight="1" x14ac:dyDescent="0.4">
      <c r="A31" s="47"/>
      <c r="B31" s="37">
        <v>17</v>
      </c>
      <c r="C31" s="67" t="s">
        <v>97</v>
      </c>
      <c r="D31" s="39" t="s">
        <v>98</v>
      </c>
      <c r="E31" s="53"/>
      <c r="F31" s="50" t="s">
        <v>99</v>
      </c>
      <c r="G31" s="54"/>
      <c r="H31" s="52">
        <v>35000</v>
      </c>
      <c r="I31" s="42">
        <v>25</v>
      </c>
      <c r="J31" s="43">
        <f t="shared" si="0"/>
        <v>1064</v>
      </c>
      <c r="K31" s="43">
        <f t="shared" si="1"/>
        <v>1004.5</v>
      </c>
      <c r="L31" s="43">
        <v>0</v>
      </c>
      <c r="M31" s="58">
        <v>0</v>
      </c>
      <c r="N31" s="43">
        <f t="shared" si="2"/>
        <v>2093.5</v>
      </c>
      <c r="O31" s="43">
        <f t="shared" si="3"/>
        <v>32906.5</v>
      </c>
      <c r="P31" s="45">
        <f t="shared" si="4"/>
        <v>2481.5</v>
      </c>
      <c r="Q31" s="46">
        <f t="shared" si="5"/>
        <v>2485</v>
      </c>
      <c r="R31" s="45">
        <f t="shared" si="8"/>
        <v>385.00000000000006</v>
      </c>
      <c r="S31" s="45">
        <f t="shared" si="7"/>
        <v>5351.5</v>
      </c>
    </row>
    <row r="32" spans="1:19" s="57" customFormat="1" ht="27.75" customHeight="1" x14ac:dyDescent="0.4">
      <c r="A32" s="48"/>
      <c r="B32" s="37">
        <v>12</v>
      </c>
      <c r="C32" s="66" t="s">
        <v>83</v>
      </c>
      <c r="D32" s="55" t="s">
        <v>86</v>
      </c>
      <c r="E32" s="55"/>
      <c r="F32" s="38" t="s">
        <v>84</v>
      </c>
      <c r="G32" s="54"/>
      <c r="H32" s="52">
        <v>26250</v>
      </c>
      <c r="I32" s="42">
        <v>25</v>
      </c>
      <c r="J32" s="43">
        <f t="shared" si="0"/>
        <v>798</v>
      </c>
      <c r="K32" s="43">
        <f t="shared" si="1"/>
        <v>753.375</v>
      </c>
      <c r="L32" s="56">
        <v>0</v>
      </c>
      <c r="M32" s="41">
        <v>0</v>
      </c>
      <c r="N32" s="43">
        <f t="shared" si="2"/>
        <v>1576.375</v>
      </c>
      <c r="O32" s="43">
        <f t="shared" si="3"/>
        <v>24673.625</v>
      </c>
      <c r="P32" s="45">
        <f t="shared" si="4"/>
        <v>1861.1250000000002</v>
      </c>
      <c r="Q32" s="46">
        <f t="shared" si="5"/>
        <v>1863.7499999999998</v>
      </c>
      <c r="R32" s="45">
        <f t="shared" si="8"/>
        <v>288.75000000000006</v>
      </c>
      <c r="S32" s="45">
        <f t="shared" si="7"/>
        <v>4013.625</v>
      </c>
    </row>
    <row r="33" spans="1:19" s="57" customFormat="1" ht="27.75" customHeight="1" x14ac:dyDescent="0.4">
      <c r="B33" s="37">
        <v>18</v>
      </c>
      <c r="C33" s="67" t="s">
        <v>100</v>
      </c>
      <c r="D33" s="39" t="s">
        <v>101</v>
      </c>
      <c r="E33" s="53"/>
      <c r="F33" s="50" t="s">
        <v>80</v>
      </c>
      <c r="G33" s="54"/>
      <c r="H33" s="52">
        <v>25000</v>
      </c>
      <c r="I33" s="42">
        <v>25</v>
      </c>
      <c r="J33" s="43">
        <f t="shared" si="0"/>
        <v>760</v>
      </c>
      <c r="K33" s="43">
        <f t="shared" si="1"/>
        <v>717.5</v>
      </c>
      <c r="L33" s="43">
        <v>0</v>
      </c>
      <c r="M33" s="58">
        <v>0</v>
      </c>
      <c r="N33" s="43">
        <f t="shared" si="2"/>
        <v>1502.5</v>
      </c>
      <c r="O33" s="43">
        <f t="shared" si="3"/>
        <v>23497.5</v>
      </c>
      <c r="P33" s="45">
        <f t="shared" si="4"/>
        <v>1772.5000000000002</v>
      </c>
      <c r="Q33" s="46">
        <f t="shared" si="5"/>
        <v>1774.9999999999998</v>
      </c>
      <c r="R33" s="45">
        <f t="shared" si="8"/>
        <v>275</v>
      </c>
      <c r="S33" s="45">
        <f t="shared" si="7"/>
        <v>3822.5</v>
      </c>
    </row>
    <row r="34" spans="1:19" s="47" customFormat="1" ht="27.75" customHeight="1" x14ac:dyDescent="0.4">
      <c r="A34" s="57"/>
      <c r="B34" s="37">
        <v>28</v>
      </c>
      <c r="C34" s="67" t="s">
        <v>118</v>
      </c>
      <c r="D34" s="39" t="s">
        <v>119</v>
      </c>
      <c r="E34" s="39"/>
      <c r="F34" s="37" t="s">
        <v>120</v>
      </c>
      <c r="G34" s="54"/>
      <c r="H34" s="52">
        <v>10000</v>
      </c>
      <c r="I34" s="42">
        <v>25</v>
      </c>
      <c r="J34" s="43">
        <f t="shared" si="0"/>
        <v>304</v>
      </c>
      <c r="K34" s="43">
        <f t="shared" si="1"/>
        <v>287</v>
      </c>
      <c r="L34" s="56">
        <v>0</v>
      </c>
      <c r="M34" s="41">
        <v>0</v>
      </c>
      <c r="N34" s="43">
        <f t="shared" si="2"/>
        <v>616</v>
      </c>
      <c r="O34" s="43">
        <f t="shared" si="3"/>
        <v>9384</v>
      </c>
      <c r="P34" s="45">
        <f t="shared" si="4"/>
        <v>709</v>
      </c>
      <c r="Q34" s="46">
        <f t="shared" si="5"/>
        <v>709.99999999999989</v>
      </c>
      <c r="R34" s="45">
        <f t="shared" si="8"/>
        <v>110.00000000000001</v>
      </c>
      <c r="S34" s="45">
        <f t="shared" si="7"/>
        <v>1529</v>
      </c>
    </row>
    <row r="35" spans="1:19" s="47" customFormat="1" ht="27.75" customHeight="1" x14ac:dyDescent="0.4">
      <c r="A35" s="57"/>
      <c r="B35" s="37">
        <v>27</v>
      </c>
      <c r="C35" s="67" t="s">
        <v>127</v>
      </c>
      <c r="D35" s="39" t="s">
        <v>129</v>
      </c>
      <c r="E35" s="39"/>
      <c r="F35" s="37" t="s">
        <v>128</v>
      </c>
      <c r="G35" s="52">
        <v>65000</v>
      </c>
      <c r="H35" s="52">
        <v>65000</v>
      </c>
      <c r="I35" s="42">
        <v>25</v>
      </c>
      <c r="J35" s="43">
        <f t="shared" si="0"/>
        <v>1976</v>
      </c>
      <c r="K35" s="43">
        <f t="shared" si="1"/>
        <v>1865.5</v>
      </c>
      <c r="L35" s="56">
        <v>4427.55</v>
      </c>
      <c r="M35" s="41">
        <v>0</v>
      </c>
      <c r="N35" s="43">
        <f t="shared" si="2"/>
        <v>8294.0499999999993</v>
      </c>
      <c r="O35" s="43">
        <f t="shared" si="3"/>
        <v>56705.95</v>
      </c>
      <c r="P35" s="45">
        <f t="shared" si="4"/>
        <v>4608.5</v>
      </c>
      <c r="Q35" s="46">
        <f t="shared" si="5"/>
        <v>4615</v>
      </c>
      <c r="R35" s="45">
        <v>686.4</v>
      </c>
      <c r="S35" s="45">
        <f t="shared" si="7"/>
        <v>9909.9</v>
      </c>
    </row>
    <row r="36" spans="1:19" s="57" customFormat="1" ht="27.75" customHeight="1" x14ac:dyDescent="0.4">
      <c r="B36" s="37">
        <v>25</v>
      </c>
      <c r="C36" s="67" t="s">
        <v>147</v>
      </c>
      <c r="D36" s="39" t="s">
        <v>112</v>
      </c>
      <c r="E36" s="39"/>
      <c r="F36" s="37" t="s">
        <v>113</v>
      </c>
      <c r="G36" s="40"/>
      <c r="H36" s="52">
        <v>23000</v>
      </c>
      <c r="I36" s="42">
        <v>25</v>
      </c>
      <c r="J36" s="43">
        <f t="shared" si="0"/>
        <v>699.2</v>
      </c>
      <c r="K36" s="43">
        <f t="shared" si="1"/>
        <v>660.1</v>
      </c>
      <c r="L36" s="43">
        <v>0</v>
      </c>
      <c r="M36" s="41">
        <v>0</v>
      </c>
      <c r="N36" s="43">
        <f t="shared" si="2"/>
        <v>1384.3000000000002</v>
      </c>
      <c r="O36" s="43">
        <f t="shared" si="3"/>
        <v>21615.7</v>
      </c>
      <c r="P36" s="45">
        <f t="shared" si="4"/>
        <v>1630.7</v>
      </c>
      <c r="Q36" s="46">
        <f t="shared" si="5"/>
        <v>1632.9999999999998</v>
      </c>
      <c r="R36" s="45">
        <f>+H36*1.1%</f>
        <v>253.00000000000003</v>
      </c>
      <c r="S36" s="45">
        <f t="shared" si="7"/>
        <v>3516.7</v>
      </c>
    </row>
    <row r="37" spans="1:19" s="57" customFormat="1" ht="27.75" customHeight="1" x14ac:dyDescent="0.4">
      <c r="A37" s="48"/>
      <c r="B37" s="37">
        <v>23</v>
      </c>
      <c r="C37" s="67" t="s">
        <v>30</v>
      </c>
      <c r="D37" s="39" t="s">
        <v>31</v>
      </c>
      <c r="E37" s="39" t="s">
        <v>32</v>
      </c>
      <c r="F37" s="37" t="s">
        <v>29</v>
      </c>
      <c r="G37" s="40" t="s">
        <v>50</v>
      </c>
      <c r="H37" s="52">
        <v>9000</v>
      </c>
      <c r="I37" s="42">
        <v>25</v>
      </c>
      <c r="J37" s="43">
        <f t="shared" si="0"/>
        <v>273.60000000000002</v>
      </c>
      <c r="K37" s="43">
        <f t="shared" si="1"/>
        <v>258.3</v>
      </c>
      <c r="L37" s="43">
        <v>0</v>
      </c>
      <c r="M37" s="41">
        <v>0</v>
      </c>
      <c r="N37" s="43">
        <f t="shared" si="2"/>
        <v>556.90000000000009</v>
      </c>
      <c r="O37" s="43">
        <f t="shared" si="3"/>
        <v>8443.1</v>
      </c>
      <c r="P37" s="45">
        <f t="shared" si="4"/>
        <v>638.1</v>
      </c>
      <c r="Q37" s="46">
        <f t="shared" si="5"/>
        <v>638.99999999999989</v>
      </c>
      <c r="R37" s="45">
        <f>+H37*1.1%</f>
        <v>99.000000000000014</v>
      </c>
      <c r="S37" s="45">
        <f t="shared" si="7"/>
        <v>1376.1</v>
      </c>
    </row>
    <row r="38" spans="1:19" s="57" customFormat="1" ht="27.75" customHeight="1" x14ac:dyDescent="0.4">
      <c r="B38" s="37">
        <v>19</v>
      </c>
      <c r="C38" s="67" t="s">
        <v>102</v>
      </c>
      <c r="D38" s="39" t="s">
        <v>103</v>
      </c>
      <c r="E38" s="53"/>
      <c r="F38" s="50" t="s">
        <v>104</v>
      </c>
      <c r="G38" s="54"/>
      <c r="H38" s="52">
        <v>35000</v>
      </c>
      <c r="I38" s="42">
        <v>25</v>
      </c>
      <c r="J38" s="43">
        <f t="shared" si="0"/>
        <v>1064</v>
      </c>
      <c r="K38" s="43">
        <f t="shared" si="1"/>
        <v>1004.5</v>
      </c>
      <c r="L38" s="43">
        <v>0</v>
      </c>
      <c r="M38" s="58">
        <v>0</v>
      </c>
      <c r="N38" s="43">
        <f t="shared" si="2"/>
        <v>2093.5</v>
      </c>
      <c r="O38" s="43">
        <f t="shared" si="3"/>
        <v>32906.5</v>
      </c>
      <c r="P38" s="45">
        <f t="shared" si="4"/>
        <v>2481.5</v>
      </c>
      <c r="Q38" s="46">
        <f t="shared" si="5"/>
        <v>2485</v>
      </c>
      <c r="R38" s="45">
        <f>+H38*1.1%</f>
        <v>385.00000000000006</v>
      </c>
      <c r="S38" s="45">
        <f t="shared" si="7"/>
        <v>5351.5</v>
      </c>
    </row>
    <row r="39" spans="1:19" s="57" customFormat="1" ht="27.75" customHeight="1" x14ac:dyDescent="0.4">
      <c r="B39" s="37">
        <v>20</v>
      </c>
      <c r="C39" s="67" t="s">
        <v>105</v>
      </c>
      <c r="D39" s="39" t="s">
        <v>106</v>
      </c>
      <c r="E39" s="53"/>
      <c r="F39" s="50" t="s">
        <v>107</v>
      </c>
      <c r="G39" s="75"/>
      <c r="H39" s="52">
        <v>9000</v>
      </c>
      <c r="I39" s="42">
        <v>25</v>
      </c>
      <c r="J39" s="43">
        <f t="shared" si="0"/>
        <v>273.60000000000002</v>
      </c>
      <c r="K39" s="43">
        <f t="shared" si="1"/>
        <v>258.3</v>
      </c>
      <c r="L39" s="43">
        <v>0</v>
      </c>
      <c r="M39" s="58">
        <v>0</v>
      </c>
      <c r="N39" s="43">
        <f t="shared" si="2"/>
        <v>556.90000000000009</v>
      </c>
      <c r="O39" s="43">
        <f t="shared" si="3"/>
        <v>8443.1</v>
      </c>
      <c r="P39" s="45">
        <f t="shared" si="4"/>
        <v>638.1</v>
      </c>
      <c r="Q39" s="46">
        <f t="shared" si="5"/>
        <v>638.99999999999989</v>
      </c>
      <c r="R39" s="45">
        <f>+H39*1.1%</f>
        <v>99.000000000000014</v>
      </c>
      <c r="S39" s="45">
        <f t="shared" si="7"/>
        <v>1376.1</v>
      </c>
    </row>
    <row r="40" spans="1:19" s="57" customFormat="1" ht="27.75" customHeight="1" x14ac:dyDescent="0.4">
      <c r="A40" s="48"/>
      <c r="B40" s="37">
        <v>11</v>
      </c>
      <c r="C40" s="66" t="s">
        <v>82</v>
      </c>
      <c r="D40" s="55">
        <v>22300154675</v>
      </c>
      <c r="E40" s="55"/>
      <c r="F40" s="38" t="s">
        <v>80</v>
      </c>
      <c r="G40" s="54"/>
      <c r="H40" s="52">
        <v>20000</v>
      </c>
      <c r="I40" s="42">
        <v>25</v>
      </c>
      <c r="J40" s="43">
        <f t="shared" si="0"/>
        <v>608</v>
      </c>
      <c r="K40" s="43">
        <f t="shared" si="1"/>
        <v>574</v>
      </c>
      <c r="L40" s="56">
        <v>0</v>
      </c>
      <c r="M40" s="41">
        <v>0</v>
      </c>
      <c r="N40" s="43">
        <f t="shared" si="2"/>
        <v>1207</v>
      </c>
      <c r="O40" s="43">
        <f t="shared" si="3"/>
        <v>18793</v>
      </c>
      <c r="P40" s="45">
        <f t="shared" si="4"/>
        <v>1418</v>
      </c>
      <c r="Q40" s="46">
        <f t="shared" si="5"/>
        <v>1419.9999999999998</v>
      </c>
      <c r="R40" s="45">
        <f>+H40*1.1%</f>
        <v>220.00000000000003</v>
      </c>
      <c r="S40" s="45">
        <f t="shared" si="7"/>
        <v>3058</v>
      </c>
    </row>
    <row r="41" spans="1:19" s="57" customFormat="1" ht="27.75" customHeight="1" x14ac:dyDescent="0.4">
      <c r="B41" s="37">
        <v>35</v>
      </c>
      <c r="C41" s="67" t="s">
        <v>140</v>
      </c>
      <c r="D41" s="39" t="s">
        <v>48</v>
      </c>
      <c r="E41" s="39"/>
      <c r="F41" s="37" t="s">
        <v>141</v>
      </c>
      <c r="G41" s="54"/>
      <c r="H41" s="52">
        <v>140000</v>
      </c>
      <c r="I41" s="42">
        <v>25</v>
      </c>
      <c r="J41" s="43">
        <f t="shared" si="0"/>
        <v>4256</v>
      </c>
      <c r="K41" s="43">
        <f t="shared" si="1"/>
        <v>4018</v>
      </c>
      <c r="L41" s="56">
        <v>21514.44</v>
      </c>
      <c r="M41" s="41">
        <v>0</v>
      </c>
      <c r="N41" s="43">
        <f t="shared" si="2"/>
        <v>29813.439999999999</v>
      </c>
      <c r="O41" s="43">
        <f t="shared" si="3"/>
        <v>110186.56</v>
      </c>
      <c r="P41" s="45">
        <f t="shared" si="4"/>
        <v>9926</v>
      </c>
      <c r="Q41" s="46">
        <f t="shared" si="5"/>
        <v>9940</v>
      </c>
      <c r="R41" s="45">
        <v>686.4</v>
      </c>
      <c r="S41" s="45">
        <f t="shared" si="7"/>
        <v>20552.400000000001</v>
      </c>
    </row>
    <row r="42" spans="1:19" s="57" customFormat="1" ht="27.75" customHeight="1" x14ac:dyDescent="0.4">
      <c r="A42" s="48"/>
      <c r="B42" s="37">
        <v>5</v>
      </c>
      <c r="C42" s="66" t="s">
        <v>36</v>
      </c>
      <c r="D42" s="55" t="s">
        <v>37</v>
      </c>
      <c r="E42" s="55" t="s">
        <v>38</v>
      </c>
      <c r="F42" s="38" t="s">
        <v>39</v>
      </c>
      <c r="G42" s="40" t="s">
        <v>68</v>
      </c>
      <c r="H42" s="56">
        <v>20000</v>
      </c>
      <c r="I42" s="42">
        <v>25</v>
      </c>
      <c r="J42" s="43">
        <f t="shared" si="0"/>
        <v>608</v>
      </c>
      <c r="K42" s="43">
        <f t="shared" si="1"/>
        <v>574</v>
      </c>
      <c r="L42" s="56">
        <v>0</v>
      </c>
      <c r="M42" s="41">
        <v>0</v>
      </c>
      <c r="N42" s="43">
        <f t="shared" si="2"/>
        <v>1207</v>
      </c>
      <c r="O42" s="43">
        <f t="shared" si="3"/>
        <v>18793</v>
      </c>
      <c r="P42" s="45">
        <f t="shared" si="4"/>
        <v>1418</v>
      </c>
      <c r="Q42" s="46">
        <f t="shared" si="5"/>
        <v>1419.9999999999998</v>
      </c>
      <c r="R42" s="45">
        <f t="shared" ref="R42:R50" si="9">+H42*1.1%</f>
        <v>220.00000000000003</v>
      </c>
      <c r="S42" s="45">
        <f t="shared" si="7"/>
        <v>3058</v>
      </c>
    </row>
    <row r="43" spans="1:19" s="57" customFormat="1" ht="27.75" customHeight="1" x14ac:dyDescent="0.4">
      <c r="A43" s="48"/>
      <c r="B43" s="37">
        <v>8</v>
      </c>
      <c r="C43" s="66" t="s">
        <v>75</v>
      </c>
      <c r="D43" s="55" t="s">
        <v>76</v>
      </c>
      <c r="E43" s="55"/>
      <c r="F43" s="38" t="s">
        <v>19</v>
      </c>
      <c r="G43" s="40" t="s">
        <v>77</v>
      </c>
      <c r="H43" s="56">
        <v>35000</v>
      </c>
      <c r="I43" s="42">
        <v>25</v>
      </c>
      <c r="J43" s="43">
        <f t="shared" si="0"/>
        <v>1064</v>
      </c>
      <c r="K43" s="43">
        <f t="shared" si="1"/>
        <v>1004.5</v>
      </c>
      <c r="L43" s="56">
        <v>0</v>
      </c>
      <c r="M43" s="41">
        <v>0</v>
      </c>
      <c r="N43" s="43">
        <f t="shared" si="2"/>
        <v>2093.5</v>
      </c>
      <c r="O43" s="43">
        <f t="shared" si="3"/>
        <v>32906.5</v>
      </c>
      <c r="P43" s="45">
        <f t="shared" si="4"/>
        <v>2481.5</v>
      </c>
      <c r="Q43" s="46">
        <f t="shared" si="5"/>
        <v>2485</v>
      </c>
      <c r="R43" s="45">
        <f t="shared" si="9"/>
        <v>385.00000000000006</v>
      </c>
      <c r="S43" s="45">
        <f t="shared" si="7"/>
        <v>5351.5</v>
      </c>
    </row>
    <row r="44" spans="1:19" s="57" customFormat="1" ht="27.75" customHeight="1" x14ac:dyDescent="0.4">
      <c r="B44" s="37">
        <v>36</v>
      </c>
      <c r="C44" s="67" t="s">
        <v>142</v>
      </c>
      <c r="D44" s="39" t="s">
        <v>143</v>
      </c>
      <c r="E44" s="39"/>
      <c r="F44" s="37" t="s">
        <v>144</v>
      </c>
      <c r="G44" s="54"/>
      <c r="H44" s="52">
        <v>15000</v>
      </c>
      <c r="I44" s="42">
        <v>25</v>
      </c>
      <c r="J44" s="43">
        <f t="shared" si="0"/>
        <v>456</v>
      </c>
      <c r="K44" s="43">
        <f t="shared" si="1"/>
        <v>430.5</v>
      </c>
      <c r="L44" s="56">
        <v>0</v>
      </c>
      <c r="M44" s="41">
        <v>0</v>
      </c>
      <c r="N44" s="43">
        <f t="shared" si="2"/>
        <v>911.5</v>
      </c>
      <c r="O44" s="43">
        <f t="shared" si="3"/>
        <v>14088.5</v>
      </c>
      <c r="P44" s="45">
        <f t="shared" si="4"/>
        <v>1063.5</v>
      </c>
      <c r="Q44" s="46">
        <f t="shared" si="5"/>
        <v>1065</v>
      </c>
      <c r="R44" s="45">
        <f t="shared" si="9"/>
        <v>165.00000000000003</v>
      </c>
      <c r="S44" s="45">
        <f t="shared" si="7"/>
        <v>2293.5</v>
      </c>
    </row>
    <row r="45" spans="1:19" s="57" customFormat="1" ht="27.75" customHeight="1" x14ac:dyDescent="0.4">
      <c r="B45" s="37">
        <v>29</v>
      </c>
      <c r="C45" s="67" t="s">
        <v>121</v>
      </c>
      <c r="D45" s="39" t="s">
        <v>122</v>
      </c>
      <c r="E45" s="39"/>
      <c r="F45" s="37" t="s">
        <v>123</v>
      </c>
      <c r="G45" s="54"/>
      <c r="H45" s="52">
        <v>45000</v>
      </c>
      <c r="I45" s="42">
        <v>25</v>
      </c>
      <c r="J45" s="43">
        <f t="shared" si="0"/>
        <v>1368</v>
      </c>
      <c r="K45" s="43">
        <f t="shared" si="1"/>
        <v>1291.5</v>
      </c>
      <c r="L45" s="56">
        <v>1148.33</v>
      </c>
      <c r="M45" s="58">
        <v>0</v>
      </c>
      <c r="N45" s="43">
        <f t="shared" si="2"/>
        <v>3832.83</v>
      </c>
      <c r="O45" s="43">
        <f t="shared" si="3"/>
        <v>41167.17</v>
      </c>
      <c r="P45" s="45">
        <f t="shared" si="4"/>
        <v>3190.5</v>
      </c>
      <c r="Q45" s="46">
        <f t="shared" si="5"/>
        <v>3194.9999999999995</v>
      </c>
      <c r="R45" s="45">
        <f t="shared" si="9"/>
        <v>495.00000000000006</v>
      </c>
      <c r="S45" s="45">
        <f t="shared" si="7"/>
        <v>6880.5</v>
      </c>
    </row>
    <row r="46" spans="1:19" s="57" customFormat="1" ht="27.75" customHeight="1" x14ac:dyDescent="0.4">
      <c r="A46" s="48"/>
      <c r="B46" s="37">
        <v>3</v>
      </c>
      <c r="C46" s="67" t="s">
        <v>59</v>
      </c>
      <c r="D46" s="39" t="s">
        <v>60</v>
      </c>
      <c r="E46" s="49" t="s">
        <v>61</v>
      </c>
      <c r="F46" s="50" t="s">
        <v>62</v>
      </c>
      <c r="G46" s="51" t="s">
        <v>63</v>
      </c>
      <c r="H46" s="52">
        <v>30000</v>
      </c>
      <c r="I46" s="42">
        <v>25</v>
      </c>
      <c r="J46" s="43">
        <f t="shared" si="0"/>
        <v>912</v>
      </c>
      <c r="K46" s="43">
        <f t="shared" si="1"/>
        <v>861</v>
      </c>
      <c r="L46" s="43">
        <v>0</v>
      </c>
      <c r="M46" s="41">
        <v>0</v>
      </c>
      <c r="N46" s="43">
        <f t="shared" si="2"/>
        <v>1798</v>
      </c>
      <c r="O46" s="43">
        <f t="shared" si="3"/>
        <v>28202</v>
      </c>
      <c r="P46" s="45">
        <f t="shared" si="4"/>
        <v>2127</v>
      </c>
      <c r="Q46" s="46">
        <f t="shared" si="5"/>
        <v>2130</v>
      </c>
      <c r="R46" s="45">
        <f t="shared" si="9"/>
        <v>330.00000000000006</v>
      </c>
      <c r="S46" s="45">
        <f t="shared" si="7"/>
        <v>4587</v>
      </c>
    </row>
    <row r="47" spans="1:19" s="57" customFormat="1" ht="27.75" customHeight="1" x14ac:dyDescent="0.4">
      <c r="A47" s="48"/>
      <c r="B47" s="37">
        <v>7</v>
      </c>
      <c r="C47" s="66" t="s">
        <v>70</v>
      </c>
      <c r="D47" s="55" t="s">
        <v>71</v>
      </c>
      <c r="E47" s="55" t="s">
        <v>74</v>
      </c>
      <c r="F47" s="38" t="s">
        <v>72</v>
      </c>
      <c r="G47" s="40" t="s">
        <v>73</v>
      </c>
      <c r="H47" s="56">
        <v>45000</v>
      </c>
      <c r="I47" s="42">
        <v>25</v>
      </c>
      <c r="J47" s="43">
        <f t="shared" si="0"/>
        <v>1368</v>
      </c>
      <c r="K47" s="43">
        <f t="shared" si="1"/>
        <v>1291.5</v>
      </c>
      <c r="L47" s="56">
        <v>1148.33</v>
      </c>
      <c r="M47" s="41">
        <v>0</v>
      </c>
      <c r="N47" s="43">
        <f t="shared" si="2"/>
        <v>3832.83</v>
      </c>
      <c r="O47" s="43">
        <f t="shared" si="3"/>
        <v>41167.17</v>
      </c>
      <c r="P47" s="45">
        <f t="shared" si="4"/>
        <v>3190.5</v>
      </c>
      <c r="Q47" s="46">
        <f t="shared" si="5"/>
        <v>3194.9999999999995</v>
      </c>
      <c r="R47" s="45">
        <f t="shared" si="9"/>
        <v>495.00000000000006</v>
      </c>
      <c r="S47" s="45">
        <f t="shared" si="7"/>
        <v>6880.5</v>
      </c>
    </row>
    <row r="48" spans="1:19" s="57" customFormat="1" ht="27.75" customHeight="1" x14ac:dyDescent="0.4">
      <c r="B48" s="37">
        <v>37</v>
      </c>
      <c r="C48" s="67" t="s">
        <v>145</v>
      </c>
      <c r="D48" s="39" t="s">
        <v>47</v>
      </c>
      <c r="E48" s="39"/>
      <c r="F48" s="37" t="s">
        <v>146</v>
      </c>
      <c r="G48" s="54"/>
      <c r="H48" s="52">
        <v>45000</v>
      </c>
      <c r="I48" s="42">
        <v>25</v>
      </c>
      <c r="J48" s="43">
        <f t="shared" si="0"/>
        <v>1368</v>
      </c>
      <c r="K48" s="43">
        <f t="shared" si="1"/>
        <v>1291.5</v>
      </c>
      <c r="L48" s="56">
        <v>1148.33</v>
      </c>
      <c r="M48" s="41">
        <v>0</v>
      </c>
      <c r="N48" s="43">
        <f t="shared" si="2"/>
        <v>3832.83</v>
      </c>
      <c r="O48" s="43">
        <f t="shared" si="3"/>
        <v>41167.17</v>
      </c>
      <c r="P48" s="45">
        <f t="shared" si="4"/>
        <v>3190.5</v>
      </c>
      <c r="Q48" s="46">
        <f t="shared" si="5"/>
        <v>3194.9999999999995</v>
      </c>
      <c r="R48" s="45">
        <f t="shared" si="9"/>
        <v>495.00000000000006</v>
      </c>
      <c r="S48" s="45">
        <f t="shared" si="7"/>
        <v>6880.5</v>
      </c>
    </row>
    <row r="49" spans="1:19" s="57" customFormat="1" ht="27.75" customHeight="1" x14ac:dyDescent="0.4">
      <c r="A49" s="47"/>
      <c r="B49" s="37">
        <v>15</v>
      </c>
      <c r="C49" s="67" t="s">
        <v>64</v>
      </c>
      <c r="D49" s="39" t="s">
        <v>65</v>
      </c>
      <c r="E49" s="53"/>
      <c r="F49" s="50" t="s">
        <v>66</v>
      </c>
      <c r="G49" s="54" t="s">
        <v>67</v>
      </c>
      <c r="H49" s="52">
        <v>40000</v>
      </c>
      <c r="I49" s="42">
        <v>25</v>
      </c>
      <c r="J49" s="43">
        <f t="shared" si="0"/>
        <v>1216</v>
      </c>
      <c r="K49" s="43">
        <f t="shared" si="1"/>
        <v>1148</v>
      </c>
      <c r="L49" s="56">
        <v>442.65</v>
      </c>
      <c r="M49" s="43">
        <v>0</v>
      </c>
      <c r="N49" s="43">
        <f t="shared" si="2"/>
        <v>2831.65</v>
      </c>
      <c r="O49" s="43">
        <f t="shared" si="3"/>
        <v>37168.35</v>
      </c>
      <c r="P49" s="45">
        <f t="shared" si="4"/>
        <v>2836</v>
      </c>
      <c r="Q49" s="46">
        <f t="shared" si="5"/>
        <v>2839.9999999999995</v>
      </c>
      <c r="R49" s="45">
        <f t="shared" si="9"/>
        <v>440.00000000000006</v>
      </c>
      <c r="S49" s="45">
        <f t="shared" si="7"/>
        <v>6116</v>
      </c>
    </row>
    <row r="50" spans="1:19" ht="27.75" customHeight="1" thickBot="1" x14ac:dyDescent="0.45">
      <c r="A50" s="57"/>
      <c r="B50" s="37">
        <v>24</v>
      </c>
      <c r="C50" s="67" t="s">
        <v>110</v>
      </c>
      <c r="D50" s="39" t="s">
        <v>149</v>
      </c>
      <c r="E50" s="39"/>
      <c r="F50" s="37" t="s">
        <v>111</v>
      </c>
      <c r="G50" s="40"/>
      <c r="H50" s="52">
        <v>15000</v>
      </c>
      <c r="I50" s="77">
        <v>25</v>
      </c>
      <c r="J50" s="79">
        <f t="shared" si="0"/>
        <v>456</v>
      </c>
      <c r="K50" s="79">
        <f t="shared" si="1"/>
        <v>430.5</v>
      </c>
      <c r="L50" s="79">
        <v>0</v>
      </c>
      <c r="M50" s="82">
        <v>0</v>
      </c>
      <c r="N50" s="79">
        <f t="shared" si="2"/>
        <v>911.5</v>
      </c>
      <c r="O50" s="79">
        <f t="shared" si="3"/>
        <v>14088.5</v>
      </c>
      <c r="P50" s="83">
        <f t="shared" si="4"/>
        <v>1063.5</v>
      </c>
      <c r="Q50" s="85">
        <f t="shared" si="5"/>
        <v>1065</v>
      </c>
      <c r="R50" s="45">
        <f t="shared" si="9"/>
        <v>165.00000000000003</v>
      </c>
      <c r="S50" s="83">
        <f t="shared" si="7"/>
        <v>2293.5</v>
      </c>
    </row>
    <row r="51" spans="1:19" s="23" customFormat="1" ht="31.5" customHeight="1" thickBot="1" x14ac:dyDescent="0.45">
      <c r="A51" s="35"/>
      <c r="B51" s="8"/>
      <c r="C51" s="34"/>
      <c r="D51" s="72"/>
      <c r="E51" s="71"/>
      <c r="F51" s="34"/>
      <c r="G51" s="3"/>
      <c r="H51" s="62">
        <f t="shared" ref="H51:N51" si="10">SUM(H13:H50)</f>
        <v>1296250</v>
      </c>
      <c r="I51" s="62">
        <f t="shared" si="10"/>
        <v>950</v>
      </c>
      <c r="J51" s="62">
        <f t="shared" si="10"/>
        <v>39406</v>
      </c>
      <c r="K51" s="62">
        <f t="shared" si="10"/>
        <v>37202.375</v>
      </c>
      <c r="L51" s="62">
        <f t="shared" si="10"/>
        <v>43470.450000000004</v>
      </c>
      <c r="M51" s="62">
        <f t="shared" si="10"/>
        <v>0</v>
      </c>
      <c r="N51" s="62">
        <f t="shared" si="10"/>
        <v>121028.825</v>
      </c>
      <c r="O51" s="62">
        <v>1208127.67</v>
      </c>
      <c r="P51" s="62">
        <f>SUM(P13:P50)</f>
        <v>91904.125</v>
      </c>
      <c r="Q51" s="62">
        <f>SUM(Q13:Q50)</f>
        <v>92033.75</v>
      </c>
      <c r="R51" s="62">
        <f>SUM(R13:R50)</f>
        <v>13072.949999999999</v>
      </c>
      <c r="S51" s="62">
        <f>SUM(S13:S50)</f>
        <v>197010.82499999998</v>
      </c>
    </row>
    <row r="52" spans="1:19" ht="37.5" customHeight="1" x14ac:dyDescent="0.35">
      <c r="A52" s="8"/>
      <c r="B52" s="8"/>
      <c r="C52" s="34"/>
      <c r="D52" s="72"/>
      <c r="E52" s="8"/>
      <c r="G52" s="3"/>
      <c r="I52" s="22"/>
      <c r="J52" s="4"/>
      <c r="K52" s="4"/>
      <c r="L52" s="4"/>
      <c r="M52" s="4"/>
      <c r="N52" s="11"/>
      <c r="O52" s="4"/>
      <c r="P52" s="8"/>
      <c r="Q52" s="8"/>
      <c r="R52" s="8"/>
      <c r="S52" s="8"/>
    </row>
    <row r="53" spans="1:19" ht="29.25" customHeight="1" x14ac:dyDescent="0.35">
      <c r="A53" s="8"/>
      <c r="B53" s="8"/>
      <c r="C53" s="34"/>
      <c r="D53" s="72"/>
      <c r="E53" s="18"/>
      <c r="G53" s="3"/>
      <c r="I53" s="22"/>
      <c r="J53" s="4"/>
      <c r="K53" s="4"/>
      <c r="L53" s="4"/>
      <c r="M53" s="4"/>
      <c r="N53" s="11"/>
      <c r="O53" s="4"/>
      <c r="P53" s="8"/>
      <c r="Q53" s="8"/>
      <c r="R53" s="8"/>
      <c r="S53" s="8"/>
    </row>
    <row r="54" spans="1:19" ht="23.25" x14ac:dyDescent="0.35">
      <c r="A54" s="8"/>
      <c r="B54" s="8"/>
      <c r="C54" s="34"/>
      <c r="D54" s="72"/>
      <c r="E54" s="18"/>
      <c r="G54" s="13"/>
      <c r="I54" s="22"/>
      <c r="J54" s="4"/>
      <c r="K54" s="4"/>
      <c r="L54" s="4"/>
      <c r="M54" s="4"/>
      <c r="N54" s="11"/>
      <c r="O54" s="4"/>
      <c r="P54" s="8"/>
      <c r="Q54" s="8"/>
      <c r="R54" s="8"/>
      <c r="S54" s="8"/>
    </row>
    <row r="55" spans="1:19" ht="23.25" x14ac:dyDescent="0.35">
      <c r="A55" s="8"/>
      <c r="B55" s="8"/>
      <c r="C55" s="34"/>
      <c r="D55" s="72"/>
      <c r="G55" s="18"/>
      <c r="I55" s="22"/>
      <c r="J55" s="4"/>
      <c r="K55" s="4"/>
      <c r="L55" s="4"/>
      <c r="M55" s="4"/>
      <c r="N55" s="11"/>
      <c r="O55" s="4"/>
      <c r="P55" s="8"/>
      <c r="Q55" s="8"/>
      <c r="R55" s="8"/>
      <c r="S55" s="8"/>
    </row>
    <row r="56" spans="1:19" ht="23.25" x14ac:dyDescent="0.35">
      <c r="A56" s="8"/>
      <c r="C56" s="34"/>
      <c r="D56" s="72"/>
      <c r="G56" s="18"/>
      <c r="I56" s="22"/>
      <c r="J56" s="4"/>
      <c r="K56" s="4"/>
      <c r="L56" s="4"/>
      <c r="M56" s="4"/>
      <c r="N56" s="11"/>
      <c r="O56" s="4"/>
      <c r="P56" s="8"/>
      <c r="Q56" s="8"/>
      <c r="R56" s="8"/>
      <c r="S56" s="8"/>
    </row>
    <row r="57" spans="1:19" ht="23.25" x14ac:dyDescent="0.35">
      <c r="A57" s="5"/>
      <c r="C57" s="34"/>
      <c r="D57" s="72"/>
      <c r="I57" s="20"/>
      <c r="J57" s="15"/>
      <c r="K57" s="15"/>
      <c r="L57" s="15"/>
      <c r="M57" s="15"/>
      <c r="N57" s="16"/>
      <c r="O57" s="15"/>
      <c r="P57" s="5"/>
      <c r="Q57" s="5"/>
      <c r="R57" s="5"/>
      <c r="S57" s="5"/>
    </row>
    <row r="58" spans="1:19" ht="23.25" x14ac:dyDescent="0.35">
      <c r="C58" s="34"/>
      <c r="D58" s="72"/>
    </row>
    <row r="59" spans="1:19" ht="23.25" x14ac:dyDescent="0.35">
      <c r="C59" s="34"/>
      <c r="D59" s="72"/>
    </row>
    <row r="60" spans="1:19" ht="23.25" x14ac:dyDescent="0.35">
      <c r="C60" s="34"/>
      <c r="D60" s="72"/>
    </row>
    <row r="61" spans="1:19" ht="23.25" x14ac:dyDescent="0.35">
      <c r="C61" s="34"/>
      <c r="D61" s="72"/>
    </row>
    <row r="62" spans="1:19" ht="23.25" x14ac:dyDescent="0.35">
      <c r="C62" s="34"/>
      <c r="D62" s="72"/>
    </row>
    <row r="63" spans="1:19" ht="23.25" x14ac:dyDescent="0.35">
      <c r="C63" s="34"/>
      <c r="D63" s="72"/>
    </row>
    <row r="64" spans="1:19" ht="23.25" x14ac:dyDescent="0.35">
      <c r="C64" s="34"/>
      <c r="D64" s="72"/>
    </row>
    <row r="65" spans="3:4" ht="23.25" x14ac:dyDescent="0.35">
      <c r="C65" s="34"/>
      <c r="D65" s="72"/>
    </row>
    <row r="66" spans="3:4" ht="23.25" x14ac:dyDescent="0.35">
      <c r="C66" s="34"/>
      <c r="D66" s="72"/>
    </row>
    <row r="67" spans="3:4" ht="23.25" x14ac:dyDescent="0.35">
      <c r="C67" s="34"/>
      <c r="D67" s="72"/>
    </row>
    <row r="68" spans="3:4" ht="23.25" x14ac:dyDescent="0.35">
      <c r="C68" s="34"/>
      <c r="D68" s="72"/>
    </row>
    <row r="69" spans="3:4" ht="23.25" x14ac:dyDescent="0.35">
      <c r="C69" s="34"/>
      <c r="D69" s="72"/>
    </row>
    <row r="70" spans="3:4" ht="23.25" x14ac:dyDescent="0.35">
      <c r="C70" s="34"/>
      <c r="D70" s="72"/>
    </row>
    <row r="71" spans="3:4" ht="23.25" x14ac:dyDescent="0.35">
      <c r="C71" s="34"/>
      <c r="D71" s="72"/>
    </row>
    <row r="72" spans="3:4" ht="23.25" x14ac:dyDescent="0.35">
      <c r="C72" s="34"/>
      <c r="D72" s="72"/>
    </row>
    <row r="73" spans="3:4" ht="23.25" x14ac:dyDescent="0.35">
      <c r="C73" s="34"/>
      <c r="D73" s="72"/>
    </row>
    <row r="74" spans="3:4" ht="23.25" x14ac:dyDescent="0.35">
      <c r="C74" s="34"/>
      <c r="D74" s="72"/>
    </row>
    <row r="75" spans="3:4" ht="23.25" x14ac:dyDescent="0.35">
      <c r="C75" s="34"/>
      <c r="D75" s="72"/>
    </row>
    <row r="76" spans="3:4" ht="23.25" x14ac:dyDescent="0.35">
      <c r="C76" s="34"/>
      <c r="D76" s="72"/>
    </row>
    <row r="77" spans="3:4" ht="23.25" x14ac:dyDescent="0.35">
      <c r="C77" s="34"/>
      <c r="D77" s="72"/>
    </row>
    <row r="78" spans="3:4" ht="23.25" x14ac:dyDescent="0.35">
      <c r="C78" s="34"/>
      <c r="D78" s="72"/>
    </row>
    <row r="79" spans="3:4" ht="23.25" x14ac:dyDescent="0.35">
      <c r="C79" s="34"/>
      <c r="D79" s="72"/>
    </row>
    <row r="80" spans="3:4" ht="23.25" x14ac:dyDescent="0.35">
      <c r="C80" s="34"/>
      <c r="D80" s="72"/>
    </row>
    <row r="81" spans="3:4" ht="23.25" x14ac:dyDescent="0.35">
      <c r="C81" s="34"/>
      <c r="D81" s="72"/>
    </row>
    <row r="82" spans="3:4" ht="23.25" x14ac:dyDescent="0.35">
      <c r="C82" s="34"/>
      <c r="D82" s="72"/>
    </row>
    <row r="83" spans="3:4" ht="23.25" x14ac:dyDescent="0.35">
      <c r="C83" s="34"/>
      <c r="D83" s="72"/>
    </row>
    <row r="84" spans="3:4" ht="23.25" x14ac:dyDescent="0.35">
      <c r="C84" s="34"/>
      <c r="D84" s="72"/>
    </row>
    <row r="85" spans="3:4" ht="23.25" x14ac:dyDescent="0.35">
      <c r="C85" s="34"/>
      <c r="D85" s="72"/>
    </row>
    <row r="86" spans="3:4" ht="23.25" x14ac:dyDescent="0.35">
      <c r="C86" s="34"/>
      <c r="D86" s="72"/>
    </row>
    <row r="87" spans="3:4" ht="23.25" x14ac:dyDescent="0.35">
      <c r="C87" s="34"/>
      <c r="D87" s="72"/>
    </row>
    <row r="88" spans="3:4" ht="23.25" x14ac:dyDescent="0.35">
      <c r="C88" s="34"/>
      <c r="D88" s="72"/>
    </row>
    <row r="89" spans="3:4" ht="23.25" x14ac:dyDescent="0.35">
      <c r="C89" s="34"/>
      <c r="D89" s="72"/>
    </row>
    <row r="90" spans="3:4" ht="23.25" x14ac:dyDescent="0.35">
      <c r="C90" s="34"/>
      <c r="D90" s="74"/>
    </row>
  </sheetData>
  <autoFilter ref="A12:S51" xr:uid="{00000000-0009-0000-0000-000001000000}">
    <sortState xmlns:xlrd2="http://schemas.microsoft.com/office/spreadsheetml/2017/richdata2" ref="A13:S51">
      <sortCondition ref="C12:C51"/>
    </sortState>
  </autoFilter>
  <mergeCells count="4">
    <mergeCell ref="B8:S8"/>
    <mergeCell ref="B9:S9"/>
    <mergeCell ref="J11:N11"/>
    <mergeCell ref="P11:S11"/>
  </mergeCells>
  <conditionalFormatting sqref="G14">
    <cfRule type="duplicateValues" dxfId="79" priority="53"/>
  </conditionalFormatting>
  <conditionalFormatting sqref="G14">
    <cfRule type="duplicateValues" dxfId="78" priority="54"/>
  </conditionalFormatting>
  <conditionalFormatting sqref="G14">
    <cfRule type="duplicateValues" dxfId="77" priority="55"/>
  </conditionalFormatting>
  <conditionalFormatting sqref="G13">
    <cfRule type="duplicateValues" dxfId="76" priority="50"/>
  </conditionalFormatting>
  <conditionalFormatting sqref="G13">
    <cfRule type="duplicateValues" dxfId="75" priority="51"/>
  </conditionalFormatting>
  <conditionalFormatting sqref="G13">
    <cfRule type="duplicateValues" dxfId="74" priority="52"/>
  </conditionalFormatting>
  <conditionalFormatting sqref="D20">
    <cfRule type="duplicateValues" dxfId="73" priority="43"/>
    <cfRule type="duplicateValues" dxfId="72" priority="44"/>
  </conditionalFormatting>
  <conditionalFormatting sqref="E20">
    <cfRule type="duplicateValues" dxfId="71" priority="45"/>
  </conditionalFormatting>
  <conditionalFormatting sqref="E20">
    <cfRule type="duplicateValues" dxfId="70" priority="46"/>
  </conditionalFormatting>
  <conditionalFormatting sqref="D20">
    <cfRule type="duplicateValues" dxfId="69" priority="47"/>
    <cfRule type="duplicateValues" dxfId="68" priority="48"/>
    <cfRule type="duplicateValues" dxfId="67" priority="49"/>
  </conditionalFormatting>
  <conditionalFormatting sqref="G21">
    <cfRule type="duplicateValues" dxfId="66" priority="42"/>
  </conditionalFormatting>
  <conditionalFormatting sqref="D21">
    <cfRule type="duplicateValues" dxfId="65" priority="35"/>
    <cfRule type="duplicateValues" dxfId="64" priority="36"/>
  </conditionalFormatting>
  <conditionalFormatting sqref="E21">
    <cfRule type="duplicateValues" dxfId="63" priority="37"/>
  </conditionalFormatting>
  <conditionalFormatting sqref="E21">
    <cfRule type="duplicateValues" dxfId="62" priority="38"/>
  </conditionalFormatting>
  <conditionalFormatting sqref="D21">
    <cfRule type="duplicateValues" dxfId="61" priority="39"/>
    <cfRule type="duplicateValues" dxfId="60" priority="40"/>
    <cfRule type="duplicateValues" dxfId="59" priority="41"/>
  </conditionalFormatting>
  <conditionalFormatting sqref="D15:D16">
    <cfRule type="duplicateValues" dxfId="58" priority="56"/>
    <cfRule type="duplicateValues" dxfId="57" priority="57"/>
  </conditionalFormatting>
  <conditionalFormatting sqref="G15:G16">
    <cfRule type="duplicateValues" dxfId="56" priority="58"/>
  </conditionalFormatting>
  <conditionalFormatting sqref="E16">
    <cfRule type="duplicateValues" dxfId="55" priority="59"/>
  </conditionalFormatting>
  <conditionalFormatting sqref="D22">
    <cfRule type="duplicateValues" dxfId="54" priority="30"/>
    <cfRule type="duplicateValues" dxfId="53" priority="31"/>
  </conditionalFormatting>
  <conditionalFormatting sqref="D22">
    <cfRule type="duplicateValues" dxfId="52" priority="32"/>
    <cfRule type="duplicateValues" dxfId="51" priority="33"/>
    <cfRule type="duplicateValues" dxfId="50" priority="34"/>
  </conditionalFormatting>
  <conditionalFormatting sqref="D23">
    <cfRule type="duplicateValues" dxfId="49" priority="25"/>
    <cfRule type="duplicateValues" dxfId="48" priority="26"/>
  </conditionalFormatting>
  <conditionalFormatting sqref="D23">
    <cfRule type="duplicateValues" dxfId="47" priority="27"/>
    <cfRule type="duplicateValues" dxfId="46" priority="28"/>
    <cfRule type="duplicateValues" dxfId="45" priority="29"/>
  </conditionalFormatting>
  <conditionalFormatting sqref="D24">
    <cfRule type="duplicateValues" dxfId="44" priority="20"/>
    <cfRule type="duplicateValues" dxfId="43" priority="21"/>
  </conditionalFormatting>
  <conditionalFormatting sqref="D24">
    <cfRule type="duplicateValues" dxfId="42" priority="22"/>
    <cfRule type="duplicateValues" dxfId="41" priority="23"/>
    <cfRule type="duplicateValues" dxfId="40" priority="24"/>
  </conditionalFormatting>
  <conditionalFormatting sqref="D25">
    <cfRule type="duplicateValues" dxfId="39" priority="15"/>
    <cfRule type="duplicateValues" dxfId="38" priority="16"/>
  </conditionalFormatting>
  <conditionalFormatting sqref="D25">
    <cfRule type="duplicateValues" dxfId="37" priority="17"/>
    <cfRule type="duplicateValues" dxfId="36" priority="18"/>
    <cfRule type="duplicateValues" dxfId="35" priority="19"/>
  </conditionalFormatting>
  <conditionalFormatting sqref="G22:G26">
    <cfRule type="duplicateValues" dxfId="34" priority="60"/>
  </conditionalFormatting>
  <conditionalFormatting sqref="D26">
    <cfRule type="duplicateValues" dxfId="33" priority="61"/>
    <cfRule type="duplicateValues" dxfId="32" priority="62"/>
  </conditionalFormatting>
  <conditionalFormatting sqref="E22:E26">
    <cfRule type="duplicateValues" dxfId="31" priority="63"/>
  </conditionalFormatting>
  <conditionalFormatting sqref="D26">
    <cfRule type="duplicateValues" dxfId="30" priority="64"/>
    <cfRule type="duplicateValues" dxfId="29" priority="65"/>
    <cfRule type="duplicateValues" dxfId="28" priority="66"/>
  </conditionalFormatting>
  <conditionalFormatting sqref="D30">
    <cfRule type="duplicateValues" dxfId="27" priority="13"/>
    <cfRule type="duplicateValues" dxfId="26" priority="14"/>
  </conditionalFormatting>
  <conditionalFormatting sqref="D17:D19">
    <cfRule type="duplicateValues" dxfId="25" priority="67"/>
    <cfRule type="duplicateValues" dxfId="24" priority="68"/>
  </conditionalFormatting>
  <conditionalFormatting sqref="E17:E19 G17:G20">
    <cfRule type="duplicateValues" dxfId="23" priority="69"/>
  </conditionalFormatting>
  <conditionalFormatting sqref="E17:E19">
    <cfRule type="duplicateValues" dxfId="22" priority="70"/>
  </conditionalFormatting>
  <conditionalFormatting sqref="D17:D19">
    <cfRule type="duplicateValues" dxfId="21" priority="71"/>
    <cfRule type="duplicateValues" dxfId="20" priority="72"/>
    <cfRule type="duplicateValues" dxfId="19" priority="73"/>
  </conditionalFormatting>
  <conditionalFormatting sqref="G17:G20">
    <cfRule type="duplicateValues" dxfId="18" priority="74"/>
  </conditionalFormatting>
  <conditionalFormatting sqref="G34">
    <cfRule type="duplicateValues" dxfId="17" priority="12"/>
  </conditionalFormatting>
  <conditionalFormatting sqref="G34">
    <cfRule type="duplicateValues" dxfId="16" priority="11"/>
  </conditionalFormatting>
  <conditionalFormatting sqref="G34">
    <cfRule type="duplicateValues" dxfId="15" priority="10"/>
  </conditionalFormatting>
  <conditionalFormatting sqref="G35">
    <cfRule type="duplicateValues" dxfId="14" priority="9"/>
  </conditionalFormatting>
  <conditionalFormatting sqref="G35">
    <cfRule type="duplicateValues" dxfId="13" priority="8"/>
  </conditionalFormatting>
  <conditionalFormatting sqref="G35">
    <cfRule type="duplicateValues" dxfId="12" priority="7"/>
  </conditionalFormatting>
  <conditionalFormatting sqref="G36:G37">
    <cfRule type="duplicateValues" dxfId="11" priority="6"/>
  </conditionalFormatting>
  <conditionalFormatting sqref="G36:G37">
    <cfRule type="duplicateValues" dxfId="10" priority="5"/>
  </conditionalFormatting>
  <conditionalFormatting sqref="G36:G37">
    <cfRule type="duplicateValues" dxfId="9" priority="4"/>
  </conditionalFormatting>
  <conditionalFormatting sqref="G38 H28 G29:G33 G27 G40:G42">
    <cfRule type="duplicateValues" dxfId="8" priority="75"/>
  </conditionalFormatting>
  <conditionalFormatting sqref="G50">
    <cfRule type="duplicateValues" dxfId="7" priority="3"/>
  </conditionalFormatting>
  <conditionalFormatting sqref="D31:D33 E28 D29 D27">
    <cfRule type="duplicateValues" dxfId="6" priority="76"/>
    <cfRule type="duplicateValues" dxfId="5" priority="77"/>
  </conditionalFormatting>
  <conditionalFormatting sqref="F28 E29:E33 E27">
    <cfRule type="duplicateValues" dxfId="4" priority="78"/>
  </conditionalFormatting>
  <conditionalFormatting sqref="G43:G49">
    <cfRule type="duplicateValues" dxfId="3" priority="79"/>
  </conditionalFormatting>
  <conditionalFormatting sqref="D43:D49">
    <cfRule type="duplicateValues" dxfId="2" priority="80"/>
  </conditionalFormatting>
  <conditionalFormatting sqref="D50">
    <cfRule type="duplicateValues" dxfId="1" priority="352"/>
  </conditionalFormatting>
  <conditionalFormatting sqref="D1:D1048576">
    <cfRule type="duplicateValues" dxfId="0" priority="1"/>
  </conditionalFormatting>
  <pageMargins left="0.44" right="0.39" top="0.38" bottom="0.39" header="0.31496062992125984" footer="0.31496062992125984"/>
  <pageSetup paperSize="5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2OCTUBRE 2021</vt:lpstr>
      <vt:lpstr>OCTUBRE 2021</vt:lpstr>
      <vt:lpstr>'2OCTUBRE 2021'!Área_de_impresión</vt:lpstr>
      <vt:lpstr>'OCTUBRE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catherine bautista</cp:lastModifiedBy>
  <cp:lastPrinted>2021-11-29T15:32:02Z</cp:lastPrinted>
  <dcterms:created xsi:type="dcterms:W3CDTF">2020-01-24T15:26:49Z</dcterms:created>
  <dcterms:modified xsi:type="dcterms:W3CDTF">2022-03-04T12:27:21Z</dcterms:modified>
</cp:coreProperties>
</file>